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895" windowHeight="10350" activeTab="1"/>
  </bookViews>
  <sheets>
    <sheet name="填写表" sheetId="1" r:id="rId1"/>
    <sheet name="计算表" sheetId="2" r:id="rId2"/>
    <sheet name="分学期教学计划表" sheetId="3" r:id="rId3"/>
  </sheets>
  <definedNames>
    <definedName name="_xlnm._FilterDatabase" localSheetId="2" hidden="1">分学期教学计划表!$A$3:$Q$3</definedName>
    <definedName name="_xlnm._FilterDatabase" localSheetId="0" hidden="1">填写表!$A$3:$Q$120</definedName>
    <definedName name="_xlnm.Print_Titles" localSheetId="2">分学期教学计划表!$1:$3</definedName>
    <definedName name="_xlnm.Print_Titles" localSheetId="0">填写表!$1:$3</definedName>
  </definedNames>
  <calcPr calcId="162913"/>
</workbook>
</file>

<file path=xl/calcChain.xml><?xml version="1.0" encoding="utf-8"?>
<calcChain xmlns="http://schemas.openxmlformats.org/spreadsheetml/2006/main">
  <c r="O117" i="3" l="1"/>
  <c r="N117" i="3"/>
  <c r="M117" i="3"/>
  <c r="L117" i="3"/>
  <c r="K117" i="3"/>
  <c r="J117" i="3"/>
  <c r="I117" i="3"/>
  <c r="H117" i="3"/>
  <c r="G117" i="3"/>
  <c r="F117" i="3"/>
  <c r="O111" i="3"/>
  <c r="M111" i="3"/>
  <c r="L111" i="3"/>
  <c r="K111" i="3"/>
  <c r="J111" i="3"/>
  <c r="H111" i="3"/>
  <c r="G111" i="3"/>
  <c r="F111" i="3"/>
  <c r="O100" i="3"/>
  <c r="N100" i="3"/>
  <c r="M100" i="3"/>
  <c r="L100" i="3"/>
  <c r="K100" i="3"/>
  <c r="J100" i="3"/>
  <c r="I100" i="3"/>
  <c r="H100" i="3"/>
  <c r="G100" i="3"/>
  <c r="F100" i="3"/>
  <c r="O84" i="3"/>
  <c r="N84" i="3"/>
  <c r="M84" i="3"/>
  <c r="L84" i="3"/>
  <c r="K84" i="3"/>
  <c r="J84" i="3"/>
  <c r="I84" i="3"/>
  <c r="H84" i="3"/>
  <c r="G84" i="3"/>
  <c r="F84" i="3"/>
  <c r="O73" i="3"/>
  <c r="N73" i="3"/>
  <c r="M73" i="3"/>
  <c r="L73" i="3"/>
  <c r="K73" i="3"/>
  <c r="J73" i="3"/>
  <c r="I73" i="3"/>
  <c r="H73" i="3"/>
  <c r="G73" i="3"/>
  <c r="F73" i="3"/>
  <c r="O54" i="3"/>
  <c r="N54" i="3"/>
  <c r="M54" i="3"/>
  <c r="L54" i="3"/>
  <c r="K54" i="3"/>
  <c r="J54" i="3"/>
  <c r="I54" i="3"/>
  <c r="H54" i="3"/>
  <c r="G54" i="3"/>
  <c r="F54" i="3"/>
  <c r="O37" i="3"/>
  <c r="N37" i="3"/>
  <c r="M37" i="3"/>
  <c r="L37" i="3"/>
  <c r="K37" i="3"/>
  <c r="J37" i="3"/>
  <c r="I37" i="3"/>
  <c r="H37" i="3"/>
  <c r="G37" i="3"/>
  <c r="F37" i="3"/>
  <c r="O18" i="3"/>
  <c r="N18" i="3"/>
  <c r="M18" i="3"/>
  <c r="L18" i="3"/>
  <c r="K18" i="3"/>
  <c r="J18" i="3"/>
  <c r="I18" i="3"/>
  <c r="H18" i="3"/>
  <c r="G18" i="3"/>
  <c r="F18" i="3"/>
  <c r="M14" i="2"/>
  <c r="L14" i="2"/>
  <c r="K14" i="2"/>
  <c r="J14" i="2"/>
  <c r="I14" i="2"/>
  <c r="G14" i="2"/>
  <c r="F14" i="2"/>
  <c r="E14" i="2"/>
  <c r="D14" i="2"/>
  <c r="C14" i="2"/>
  <c r="L42" i="2" s="1"/>
  <c r="L13" i="2"/>
  <c r="I13" i="2"/>
  <c r="G13" i="2"/>
  <c r="C13" i="2"/>
  <c r="E30" i="2" s="1"/>
  <c r="K12" i="2"/>
  <c r="K11" i="2"/>
  <c r="G11" i="2"/>
  <c r="C11" i="2"/>
  <c r="E28" i="2" s="1"/>
  <c r="K10" i="2"/>
  <c r="K9" i="2"/>
  <c r="J9" i="2"/>
  <c r="I9" i="2"/>
  <c r="D9" i="2"/>
  <c r="C9" i="2"/>
  <c r="E26" i="2" s="1"/>
  <c r="K8" i="2"/>
  <c r="K7" i="2"/>
  <c r="G7" i="2"/>
  <c r="C7" i="2"/>
  <c r="E24" i="2" s="1"/>
  <c r="K6" i="2"/>
  <c r="K5" i="2"/>
  <c r="G5" i="2"/>
  <c r="C5" i="2"/>
  <c r="E22" i="2" s="1"/>
  <c r="M4" i="2"/>
  <c r="L4" i="2"/>
  <c r="K4" i="2"/>
  <c r="J4" i="2"/>
  <c r="I4" i="2"/>
  <c r="G4" i="2"/>
  <c r="F4" i="2"/>
  <c r="E4" i="2"/>
  <c r="D4" i="2"/>
  <c r="C4" i="2"/>
  <c r="K3" i="2"/>
  <c r="O117" i="1"/>
  <c r="M13" i="2" s="1"/>
  <c r="M117" i="1"/>
  <c r="K13" i="2" s="1"/>
  <c r="L117" i="1"/>
  <c r="J13" i="2" s="1"/>
  <c r="J117" i="1"/>
  <c r="I117" i="1"/>
  <c r="F13" i="2" s="1"/>
  <c r="H117" i="1"/>
  <c r="E13" i="2" s="1"/>
  <c r="G117" i="1"/>
  <c r="D13" i="2" s="1"/>
  <c r="F117" i="1"/>
  <c r="O114" i="1"/>
  <c r="N114" i="1"/>
  <c r="L12" i="2" s="1"/>
  <c r="M114" i="1"/>
  <c r="L114" i="1"/>
  <c r="K114" i="1"/>
  <c r="I12" i="2" s="1"/>
  <c r="J114" i="1"/>
  <c r="G12" i="2" s="1"/>
  <c r="I114" i="1"/>
  <c r="F12" i="2" s="1"/>
  <c r="H114" i="1"/>
  <c r="E12" i="2" s="1"/>
  <c r="G114" i="1"/>
  <c r="D12" i="2" s="1"/>
  <c r="F114" i="1"/>
  <c r="C12" i="2" s="1"/>
  <c r="O102" i="1"/>
  <c r="M12" i="2" s="1"/>
  <c r="N102" i="1"/>
  <c r="L11" i="2" s="1"/>
  <c r="M102" i="1"/>
  <c r="L102" i="1"/>
  <c r="J12" i="2" s="1"/>
  <c r="K102" i="1"/>
  <c r="I11" i="2" s="1"/>
  <c r="J102" i="1"/>
  <c r="I102" i="1"/>
  <c r="F11" i="2" s="1"/>
  <c r="H102" i="1"/>
  <c r="E11" i="2" s="1"/>
  <c r="G102" i="1"/>
  <c r="D11" i="2" s="1"/>
  <c r="F102" i="1"/>
  <c r="O93" i="1"/>
  <c r="M10" i="2" s="1"/>
  <c r="N93" i="1"/>
  <c r="L10" i="2" s="1"/>
  <c r="M93" i="1"/>
  <c r="L93" i="1"/>
  <c r="J10" i="2" s="1"/>
  <c r="K93" i="1"/>
  <c r="I10" i="2" s="1"/>
  <c r="J93" i="1"/>
  <c r="G10" i="2" s="1"/>
  <c r="I93" i="1"/>
  <c r="F10" i="2" s="1"/>
  <c r="H93" i="1"/>
  <c r="E10" i="2" s="1"/>
  <c r="G93" i="1"/>
  <c r="D10" i="2" s="1"/>
  <c r="F93" i="1"/>
  <c r="C10" i="2" s="1"/>
  <c r="O79" i="1"/>
  <c r="M9" i="2" s="1"/>
  <c r="N79" i="1"/>
  <c r="L9" i="2" s="1"/>
  <c r="M79" i="1"/>
  <c r="J79" i="1"/>
  <c r="G9" i="2" s="1"/>
  <c r="I79" i="1"/>
  <c r="F9" i="2" s="1"/>
  <c r="H79" i="1"/>
  <c r="E9" i="2" s="1"/>
  <c r="O74" i="1"/>
  <c r="M8" i="2" s="1"/>
  <c r="N74" i="1"/>
  <c r="L8" i="2" s="1"/>
  <c r="M74" i="1"/>
  <c r="L74" i="1"/>
  <c r="J8" i="2" s="1"/>
  <c r="K74" i="1"/>
  <c r="I8" i="2" s="1"/>
  <c r="J74" i="1"/>
  <c r="G8" i="2" s="1"/>
  <c r="I74" i="1"/>
  <c r="F8" i="2" s="1"/>
  <c r="H74" i="1"/>
  <c r="E8" i="2" s="1"/>
  <c r="G74" i="1"/>
  <c r="D8" i="2" s="1"/>
  <c r="F74" i="1"/>
  <c r="C8" i="2" s="1"/>
  <c r="O67" i="1"/>
  <c r="M7" i="2" s="1"/>
  <c r="N67" i="1"/>
  <c r="L7" i="2" s="1"/>
  <c r="M67" i="1"/>
  <c r="L67" i="1"/>
  <c r="J7" i="2" s="1"/>
  <c r="K67" i="1"/>
  <c r="I7" i="2" s="1"/>
  <c r="J67" i="1"/>
  <c r="I67" i="1"/>
  <c r="F7" i="2" s="1"/>
  <c r="H67" i="1"/>
  <c r="E7" i="2" s="1"/>
  <c r="G67" i="1"/>
  <c r="D7" i="2" s="1"/>
  <c r="F67" i="1"/>
  <c r="O54" i="1"/>
  <c r="M6" i="2" s="1"/>
  <c r="N54" i="1"/>
  <c r="L6" i="2" s="1"/>
  <c r="M54" i="1"/>
  <c r="L54" i="1"/>
  <c r="J6" i="2" s="1"/>
  <c r="K54" i="1"/>
  <c r="I6" i="2" s="1"/>
  <c r="J54" i="1"/>
  <c r="G6" i="2" s="1"/>
  <c r="I54" i="1"/>
  <c r="F6" i="2" s="1"/>
  <c r="H54" i="1"/>
  <c r="E6" i="2" s="1"/>
  <c r="G54" i="1"/>
  <c r="D6" i="2" s="1"/>
  <c r="F54" i="1"/>
  <c r="C6" i="2" s="1"/>
  <c r="O45" i="1"/>
  <c r="M5" i="2" s="1"/>
  <c r="N45" i="1"/>
  <c r="L5" i="2" s="1"/>
  <c r="M45" i="1"/>
  <c r="L45" i="1"/>
  <c r="J5" i="2" s="1"/>
  <c r="K45" i="1"/>
  <c r="I5" i="2" s="1"/>
  <c r="J45" i="1"/>
  <c r="I45" i="1"/>
  <c r="F5" i="2" s="1"/>
  <c r="H45" i="1"/>
  <c r="H120" i="1" s="1"/>
  <c r="G45" i="1"/>
  <c r="D5" i="2" s="1"/>
  <c r="F45" i="1"/>
  <c r="O36" i="1"/>
  <c r="O120" i="1" s="1"/>
  <c r="N36" i="1"/>
  <c r="N120" i="1" s="1"/>
  <c r="M36" i="1"/>
  <c r="M120" i="1" s="1"/>
  <c r="L36" i="1"/>
  <c r="J3" i="2" s="1"/>
  <c r="K36" i="1"/>
  <c r="K120" i="1" s="1"/>
  <c r="J36" i="1"/>
  <c r="J120" i="1" s="1"/>
  <c r="I36" i="1"/>
  <c r="F3" i="2" s="1"/>
  <c r="H36" i="1"/>
  <c r="E3" i="2" s="1"/>
  <c r="G36" i="1"/>
  <c r="G120" i="1" s="1"/>
  <c r="F36" i="1"/>
  <c r="F120" i="1" s="1"/>
  <c r="E34" i="2" l="1"/>
  <c r="K15" i="2"/>
  <c r="F15" i="2"/>
  <c r="H42" i="2"/>
  <c r="K42" i="2"/>
  <c r="G121" i="3"/>
  <c r="O121" i="3"/>
  <c r="I121" i="3"/>
  <c r="M121" i="3"/>
  <c r="H121" i="3"/>
  <c r="K121" i="3"/>
  <c r="F121" i="3"/>
  <c r="J121" i="3"/>
  <c r="N121" i="3"/>
  <c r="L121" i="3"/>
  <c r="G28" i="2"/>
  <c r="E23" i="2"/>
  <c r="E25" i="2"/>
  <c r="E27" i="2"/>
  <c r="E42" i="2"/>
  <c r="E29" i="2"/>
  <c r="C42" i="2"/>
  <c r="G22" i="2"/>
  <c r="G24" i="2"/>
  <c r="G23" i="2"/>
  <c r="G25" i="2"/>
  <c r="G27" i="2"/>
  <c r="G29" i="2"/>
  <c r="C3" i="2"/>
  <c r="I120" i="1"/>
  <c r="D3" i="2"/>
  <c r="D15" i="2" s="1"/>
  <c r="L3" i="2"/>
  <c r="L15" i="2" s="1"/>
  <c r="G26" i="2"/>
  <c r="G30" i="2"/>
  <c r="G31" i="2"/>
  <c r="L120" i="1"/>
  <c r="G3" i="2"/>
  <c r="I3" i="2"/>
  <c r="M3" i="2"/>
  <c r="E5" i="2"/>
  <c r="E15" i="2" s="1"/>
  <c r="M11" i="2"/>
  <c r="J11" i="2"/>
  <c r="J15" i="2" s="1"/>
  <c r="E31" i="2"/>
  <c r="E21" i="2"/>
  <c r="D42" i="2" l="1"/>
  <c r="E33" i="2"/>
  <c r="E35" i="2" s="1"/>
  <c r="B42" i="2"/>
  <c r="A42" i="2" s="1"/>
  <c r="G20" i="2"/>
  <c r="I15" i="2"/>
  <c r="N3" i="2" s="1"/>
  <c r="E20" i="2"/>
  <c r="C15" i="2"/>
  <c r="G42" i="2"/>
  <c r="F42" i="2" s="1"/>
  <c r="H3" i="2"/>
  <c r="J42" i="2"/>
  <c r="G15" i="2"/>
  <c r="I42" i="2"/>
  <c r="M15" i="2"/>
  <c r="H20" i="2" l="1"/>
  <c r="F20" i="2"/>
  <c r="E32" i="2"/>
  <c r="H12" i="2"/>
  <c r="F29" i="2" s="1"/>
  <c r="H5" i="2"/>
  <c r="F22" i="2" s="1"/>
  <c r="H13" i="2"/>
  <c r="F30" i="2" s="1"/>
  <c r="H6" i="2"/>
  <c r="F23" i="2" s="1"/>
  <c r="H10" i="2"/>
  <c r="F27" i="2" s="1"/>
  <c r="H7" i="2"/>
  <c r="F24" i="2" s="1"/>
  <c r="H14" i="2"/>
  <c r="F31" i="2" s="1"/>
  <c r="H8" i="2"/>
  <c r="F25" i="2" s="1"/>
  <c r="H4" i="2"/>
  <c r="F21" i="2" s="1"/>
  <c r="H11" i="2"/>
  <c r="F28" i="2" s="1"/>
  <c r="H9" i="2"/>
  <c r="F26" i="2" s="1"/>
  <c r="G32" i="2"/>
  <c r="N14" i="2"/>
  <c r="H31" i="2" s="1"/>
  <c r="N11" i="2"/>
  <c r="H28" i="2" s="1"/>
  <c r="N5" i="2"/>
  <c r="H22" i="2" s="1"/>
  <c r="N6" i="2"/>
  <c r="H23" i="2" s="1"/>
  <c r="N10" i="2"/>
  <c r="H27" i="2" s="1"/>
  <c r="N13" i="2"/>
  <c r="H30" i="2" s="1"/>
  <c r="N9" i="2"/>
  <c r="H26" i="2" s="1"/>
  <c r="N7" i="2"/>
  <c r="H24" i="2" s="1"/>
  <c r="N8" i="2"/>
  <c r="H25" i="2" s="1"/>
  <c r="N12" i="2"/>
  <c r="H29" i="2" s="1"/>
  <c r="N4" i="2"/>
  <c r="H21" i="2" s="1"/>
  <c r="H15" i="2" l="1"/>
  <c r="F32" i="2" s="1"/>
  <c r="F34" i="2"/>
  <c r="F33" i="2"/>
  <c r="N15" i="2"/>
  <c r="H32" i="2" s="1"/>
  <c r="F35" i="2"/>
</calcChain>
</file>

<file path=xl/sharedStrings.xml><?xml version="1.0" encoding="utf-8"?>
<sst xmlns="http://schemas.openxmlformats.org/spreadsheetml/2006/main" count="1210" uniqueCount="287">
  <si>
    <t>表8-1 教学计划表（课程类别）</t>
  </si>
  <si>
    <t>课程类别</t>
  </si>
  <si>
    <t>课程性质</t>
  </si>
  <si>
    <t>开课学期</t>
  </si>
  <si>
    <t>课程
代码</t>
  </si>
  <si>
    <t>课程名称</t>
  </si>
  <si>
    <t>学分</t>
  </si>
  <si>
    <t>学时</t>
  </si>
  <si>
    <t>考核方式</t>
  </si>
  <si>
    <t>备注</t>
  </si>
  <si>
    <t>总</t>
  </si>
  <si>
    <t>理论</t>
  </si>
  <si>
    <t>实践</t>
  </si>
  <si>
    <t>实验</t>
  </si>
  <si>
    <t>集中实践</t>
  </si>
  <si>
    <t>课外</t>
  </si>
  <si>
    <t>通识教育课程</t>
  </si>
  <si>
    <t>必修</t>
  </si>
  <si>
    <t>SZ9A02</t>
  </si>
  <si>
    <t>思想道德修养与法律基础</t>
  </si>
  <si>
    <t>考试</t>
  </si>
  <si>
    <t>SZ9A01</t>
  </si>
  <si>
    <t>形势与政策</t>
  </si>
  <si>
    <t>考查</t>
  </si>
  <si>
    <t>1</t>
  </si>
  <si>
    <t>DW9A58</t>
  </si>
  <si>
    <t>大学英语B1</t>
  </si>
  <si>
    <t>ST9A01</t>
  </si>
  <si>
    <t>高等数学Ⅰ（1）</t>
  </si>
  <si>
    <t>TY9A01</t>
  </si>
  <si>
    <t>大学体育1</t>
  </si>
  <si>
    <t>XG9A15</t>
  </si>
  <si>
    <t>大学计算机基础II</t>
  </si>
  <si>
    <t>CJ9A01</t>
  </si>
  <si>
    <t>创新创意创造方法</t>
  </si>
  <si>
    <t>JK9A01</t>
  </si>
  <si>
    <t>大学生心理健康教育</t>
  </si>
  <si>
    <t>2</t>
  </si>
  <si>
    <t>XS9A03</t>
  </si>
  <si>
    <t>职业生涯规划</t>
  </si>
  <si>
    <t>SZ9A03</t>
  </si>
  <si>
    <t>马克思主义基本原理概论</t>
  </si>
  <si>
    <t>DW9A59</t>
  </si>
  <si>
    <t>大学英语B2</t>
  </si>
  <si>
    <t>TY9A02</t>
  </si>
  <si>
    <t>大学体育2</t>
  </si>
  <si>
    <t>ST9A02</t>
  </si>
  <si>
    <t>高等数学Ⅰ（2）</t>
  </si>
  <si>
    <t>XG9A05</t>
  </si>
  <si>
    <t>C语言程序设计I</t>
  </si>
  <si>
    <t>XG9A20</t>
  </si>
  <si>
    <t>大学物理B1</t>
  </si>
  <si>
    <t>3</t>
  </si>
  <si>
    <t>XG9A21</t>
  </si>
  <si>
    <t>大学物理B2</t>
  </si>
  <si>
    <t>ST9A09</t>
  </si>
  <si>
    <t>线性代数Ⅱ</t>
  </si>
  <si>
    <t>SZ9A04</t>
  </si>
  <si>
    <t>中国近现代史纲要</t>
  </si>
  <si>
    <t>DW9A60</t>
  </si>
  <si>
    <t>大学英语B3</t>
  </si>
  <si>
    <t>TY9A03</t>
  </si>
  <si>
    <t>大学体育3</t>
  </si>
  <si>
    <t>WX9A01</t>
  </si>
  <si>
    <t>徽文化专题</t>
  </si>
  <si>
    <t>CJ9A02</t>
  </si>
  <si>
    <t>创业基础</t>
  </si>
  <si>
    <t>4</t>
  </si>
  <si>
    <t>ST9A10</t>
  </si>
  <si>
    <t>概率论与数理统计</t>
  </si>
  <si>
    <t>SZ9A14</t>
  </si>
  <si>
    <t>毛泽东思想和中国特色社会主义理论体系概论</t>
  </si>
  <si>
    <t>DW9A61</t>
  </si>
  <si>
    <t>大学英语B4</t>
  </si>
  <si>
    <t>TY9A04</t>
  </si>
  <si>
    <t>大学体育4</t>
  </si>
  <si>
    <r>
      <rPr>
        <sz val="8"/>
        <color rgb="FF000000"/>
        <rFont val="宋体"/>
        <family val="3"/>
        <charset val="134"/>
      </rPr>
      <t>XS9A0</t>
    </r>
    <r>
      <rPr>
        <sz val="8"/>
        <color indexed="8"/>
        <rFont val="宋体"/>
        <family val="3"/>
        <charset val="134"/>
      </rPr>
      <t>4</t>
    </r>
  </si>
  <si>
    <t>大学生就业指导</t>
  </si>
  <si>
    <t>小计</t>
  </si>
  <si>
    <t>\</t>
  </si>
  <si>
    <t>限选</t>
  </si>
  <si>
    <t>WX9E12</t>
  </si>
  <si>
    <t>国学与人生</t>
  </si>
  <si>
    <t>合计</t>
  </si>
  <si>
    <t>选修</t>
  </si>
  <si>
    <t>DW9A14</t>
  </si>
  <si>
    <t>出国英语</t>
  </si>
  <si>
    <t>至少选修8学分，其中艺术类课程组和创新创业课程组各至少2学分，出国英语面向CET４成绩在520分以上的学生选修</t>
  </si>
  <si>
    <t>自然科学基础课程组</t>
  </si>
  <si>
    <t>人文社科基础课程组</t>
  </si>
  <si>
    <t>5-6</t>
  </si>
  <si>
    <t>艺术类课程组</t>
  </si>
  <si>
    <t>5</t>
  </si>
  <si>
    <t>小语种课程组</t>
  </si>
  <si>
    <t>创新创业课程组</t>
  </si>
  <si>
    <t>学科教育课程</t>
  </si>
  <si>
    <t>JZ9C02</t>
  </si>
  <si>
    <t>画法几何</t>
  </si>
  <si>
    <t>JZ2D18</t>
  </si>
  <si>
    <t>建筑工程制图</t>
  </si>
  <si>
    <t>JZ2D04</t>
  </si>
  <si>
    <t>土木工程材料</t>
  </si>
  <si>
    <t>JZ2D19</t>
  </si>
  <si>
    <t>BIM技术基础</t>
  </si>
  <si>
    <t>JD9D04</t>
  </si>
  <si>
    <t>理论力学</t>
  </si>
  <si>
    <t>JZ9C15</t>
  </si>
  <si>
    <t>材料力学</t>
  </si>
  <si>
    <t>JZ2D20</t>
  </si>
  <si>
    <t>土木工程测量</t>
  </si>
  <si>
    <t>JZ2D03</t>
  </si>
  <si>
    <t>工程地质</t>
  </si>
  <si>
    <t>专业基础及核心课程</t>
  </si>
  <si>
    <t>JZ2D01</t>
  </si>
  <si>
    <t>土木工程专业导论</t>
  </si>
  <si>
    <t>JZ2D05</t>
  </si>
  <si>
    <t>流体力学</t>
  </si>
  <si>
    <t>JZ2D21</t>
  </si>
  <si>
    <t>混凝土结构基本原理</t>
  </si>
  <si>
    <t>6</t>
  </si>
  <si>
    <t>JZ2D25</t>
  </si>
  <si>
    <t>混凝土结构设计</t>
  </si>
  <si>
    <t>JZ2D22</t>
  </si>
  <si>
    <t>结构力学（1）</t>
  </si>
  <si>
    <t>JZ2D23</t>
  </si>
  <si>
    <t>结构力学（2）</t>
  </si>
  <si>
    <t>JZ2D08</t>
  </si>
  <si>
    <t>土力学与基础工程</t>
  </si>
  <si>
    <t>JZ9C07</t>
  </si>
  <si>
    <t>房屋建筑学</t>
  </si>
  <si>
    <t>JZ2D10</t>
  </si>
  <si>
    <t>钢结构</t>
  </si>
  <si>
    <t>JZ2D11</t>
  </si>
  <si>
    <t>土木工程施工</t>
  </si>
  <si>
    <t>JZ2D24</t>
  </si>
  <si>
    <t>施工组织设计</t>
  </si>
  <si>
    <t>JZ2D15</t>
  </si>
  <si>
    <t>土木工程结构试验</t>
  </si>
  <si>
    <t>专业方向课程</t>
  </si>
  <si>
    <t>JZ2E02</t>
  </si>
  <si>
    <t>结构抗震设计</t>
  </si>
  <si>
    <t>建筑工程方向</t>
  </si>
  <si>
    <t>7</t>
  </si>
  <si>
    <t>JZ2E11</t>
  </si>
  <si>
    <t>高层建筑结构</t>
  </si>
  <si>
    <t>JZ2F08</t>
  </si>
  <si>
    <t>建筑结构辅助设计</t>
  </si>
  <si>
    <t>JZ2E08</t>
  </si>
  <si>
    <t>道路勘测设计</t>
  </si>
  <si>
    <t>道路桥梁方向</t>
  </si>
  <si>
    <t>JZ2E09</t>
  </si>
  <si>
    <t>路基路面工程</t>
  </si>
  <si>
    <t>JZ2E10</t>
  </si>
  <si>
    <t>桥梁工程</t>
  </si>
  <si>
    <t>专业拓展课程</t>
  </si>
  <si>
    <t>JZ2F16</t>
  </si>
  <si>
    <t>土木工程预算</t>
  </si>
  <si>
    <t>至少选修2学分</t>
  </si>
  <si>
    <t>JZ2F17</t>
  </si>
  <si>
    <t>徽派建筑解析</t>
  </si>
  <si>
    <t>JZ2F18</t>
  </si>
  <si>
    <t>徽派建筑建造技术</t>
  </si>
  <si>
    <t>JZ2D13</t>
  </si>
  <si>
    <t>工程经济和管理</t>
  </si>
  <si>
    <t>通识实践</t>
  </si>
  <si>
    <t>XG9G04</t>
  </si>
  <si>
    <t>大学计算机基础实验</t>
  </si>
  <si>
    <t>BW9G01</t>
  </si>
  <si>
    <t>国防教育和军事训练</t>
  </si>
  <si>
    <t>2周</t>
  </si>
  <si>
    <t>XS9G01</t>
  </si>
  <si>
    <t>入学教育</t>
  </si>
  <si>
    <t>1周</t>
  </si>
  <si>
    <t>XS9G02</t>
  </si>
  <si>
    <t>公益劳动</t>
  </si>
  <si>
    <t>XG9G01</t>
  </si>
  <si>
    <t>大学物理力热实验</t>
  </si>
  <si>
    <t>XG9G05</t>
  </si>
  <si>
    <t>C语言程序设计实验</t>
  </si>
  <si>
    <t>XG9G02</t>
  </si>
  <si>
    <t>大学物理电磁实验</t>
  </si>
  <si>
    <t>短1</t>
  </si>
  <si>
    <t>SZ9G01</t>
  </si>
  <si>
    <t>思政课实践1</t>
  </si>
  <si>
    <t>24学时，暑假结合2周社会实践进行</t>
  </si>
  <si>
    <t>社会实践</t>
  </si>
  <si>
    <t>短2</t>
  </si>
  <si>
    <t>SZ9G02</t>
  </si>
  <si>
    <t>思政课实践2</t>
  </si>
  <si>
    <t>XS9G03</t>
  </si>
  <si>
    <t>毕业教育</t>
  </si>
  <si>
    <t>学科实践</t>
  </si>
  <si>
    <t>JZ2I01</t>
  </si>
  <si>
    <t>土木工程专业认知实习</t>
  </si>
  <si>
    <t>实习1周</t>
  </si>
  <si>
    <t>JZ2I14</t>
  </si>
  <si>
    <t>工程CAD制图实验</t>
  </si>
  <si>
    <t>JZ2I03</t>
  </si>
  <si>
    <t>土木工程材料实验</t>
  </si>
  <si>
    <t>BIM技术基础实验</t>
  </si>
  <si>
    <t>JZ2I16</t>
  </si>
  <si>
    <t>土木工程测量实验</t>
  </si>
  <si>
    <t>JZ2I17</t>
  </si>
  <si>
    <t>工程测量实习</t>
  </si>
  <si>
    <t>JZ2I02</t>
  </si>
  <si>
    <t>工程地质实习</t>
  </si>
  <si>
    <t>JZ2I11</t>
  </si>
  <si>
    <t>材料力学实验</t>
  </si>
  <si>
    <t>专业实践</t>
  </si>
  <si>
    <t>JZ2I04</t>
  </si>
  <si>
    <t>流体力学实验</t>
  </si>
  <si>
    <t>JZ2I05</t>
  </si>
  <si>
    <t>土力学实验</t>
  </si>
  <si>
    <t>JZ2I06</t>
  </si>
  <si>
    <t>基础工程课程设计</t>
  </si>
  <si>
    <t>JZ9I02</t>
  </si>
  <si>
    <t>房屋建筑学课程设计</t>
  </si>
  <si>
    <t>短3</t>
  </si>
  <si>
    <t>JZ2I19</t>
  </si>
  <si>
    <t>生产实习</t>
  </si>
  <si>
    <t>实习4周</t>
  </si>
  <si>
    <t>JZ2I07</t>
  </si>
  <si>
    <t>钢结构课程设计</t>
  </si>
  <si>
    <t>JZ2I08</t>
  </si>
  <si>
    <t>混凝土结构课程设计</t>
  </si>
  <si>
    <t>JZ2I18</t>
  </si>
  <si>
    <t>BIM结构设计实训</t>
  </si>
  <si>
    <t>JZ2I12</t>
  </si>
  <si>
    <t>建筑结构实验</t>
  </si>
  <si>
    <t>7-8</t>
  </si>
  <si>
    <t>JZ2I98</t>
  </si>
  <si>
    <t>毕业实习</t>
  </si>
  <si>
    <t>实习20周</t>
  </si>
  <si>
    <t>4-8</t>
  </si>
  <si>
    <t>JZ2I99</t>
  </si>
  <si>
    <t>毕业论文（设计）</t>
  </si>
  <si>
    <t>4-8学期</t>
  </si>
  <si>
    <t>JZ2I20</t>
  </si>
  <si>
    <t>桥梁工程辅助设计实验</t>
  </si>
  <si>
    <t>JZ2J02</t>
  </si>
  <si>
    <t>建筑结构辅助设计实验</t>
  </si>
  <si>
    <t>综合素质</t>
  </si>
  <si>
    <t>1-8</t>
  </si>
  <si>
    <t>综合素质学分</t>
  </si>
  <si>
    <t>各类课程学时学分分配表</t>
  </si>
  <si>
    <t>理论学分</t>
  </si>
  <si>
    <t>实践学分</t>
  </si>
  <si>
    <t>实验学分</t>
  </si>
  <si>
    <t>占总学分比例%</t>
  </si>
  <si>
    <t>总学时</t>
  </si>
  <si>
    <t>理论学时</t>
  </si>
  <si>
    <t>实践学时</t>
  </si>
  <si>
    <t>实验学时</t>
  </si>
  <si>
    <t>课外学时</t>
  </si>
  <si>
    <t>占总学时比例%</t>
  </si>
  <si>
    <t>任选</t>
  </si>
  <si>
    <t>创新实践</t>
  </si>
  <si>
    <t>培养方案word文档用表</t>
  </si>
  <si>
    <t>课程体系</t>
  </si>
  <si>
    <t>学分比例%</t>
  </si>
  <si>
    <t>学时比例%</t>
  </si>
  <si>
    <t>理论教学体系</t>
  </si>
  <si>
    <t>专业教育课程</t>
  </si>
  <si>
    <t>实践教学体系</t>
  </si>
  <si>
    <t>理论教学体系中的实践环节</t>
  </si>
  <si>
    <t>实践教学环节学分合计</t>
  </si>
  <si>
    <t>状态数据库统计用表</t>
  </si>
  <si>
    <t>学时数（学时）</t>
  </si>
  <si>
    <t>学分数（分）</t>
  </si>
  <si>
    <t>总数</t>
  </si>
  <si>
    <t>其中</t>
  </si>
  <si>
    <t>必修课</t>
  </si>
  <si>
    <t>选修课</t>
  </si>
  <si>
    <t>课内教学</t>
  </si>
  <si>
    <t>实验教学</t>
  </si>
  <si>
    <t>集中性实践教学环节</t>
  </si>
  <si>
    <t>课外科技活动</t>
  </si>
  <si>
    <t>限选（国学与认识）包括在选修课</t>
  </si>
  <si>
    <t>表8-2 教学计划表（开课学期）</t>
  </si>
  <si>
    <t>理论部分为网络课程</t>
  </si>
  <si>
    <t>XG9A17</t>
  </si>
  <si>
    <t>JZ2I15</t>
  </si>
  <si>
    <t>XS9A04</t>
  </si>
  <si>
    <t>土木工程施工技术</t>
  </si>
  <si>
    <r>
      <rPr>
        <sz val="8"/>
        <color theme="1"/>
        <rFont val="宋体"/>
        <family val="3"/>
        <charset val="134"/>
      </rPr>
      <t>土木工程</t>
    </r>
    <r>
      <rPr>
        <sz val="8"/>
        <color rgb="FFFF0000"/>
        <rFont val="宋体"/>
        <family val="3"/>
        <charset val="134"/>
      </rPr>
      <t>结构</t>
    </r>
    <r>
      <rPr>
        <sz val="8"/>
        <color theme="1"/>
        <rFont val="宋体"/>
        <family val="3"/>
        <charset val="134"/>
      </rPr>
      <t>试验</t>
    </r>
  </si>
  <si>
    <t>院定</t>
  </si>
  <si>
    <t>校定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</si>
</sst>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_ "/>
    <numFmt numFmtId="179" formatCode="0.0_ "/>
    <numFmt numFmtId="180" formatCode="0.00_);[Red]\(0.00\)"/>
  </numFmts>
  <fonts count="22">
    <font>
      <sz val="12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2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rgb="FF000000"/>
      <name val="Times New Roman"/>
      <family val="1"/>
    </font>
    <font>
      <sz val="8"/>
      <color rgb="FFFF0000"/>
      <name val="宋体"/>
      <charset val="134"/>
    </font>
    <font>
      <sz val="8"/>
      <color theme="1"/>
      <name val="Times New Roman"/>
      <family val="1"/>
    </font>
    <font>
      <sz val="5"/>
      <color rgb="FF000000"/>
      <name val="Times New Roman"/>
      <family val="1"/>
    </font>
    <font>
      <sz val="10"/>
      <color rgb="FF000000"/>
      <name val="宋体"/>
      <charset val="134"/>
    </font>
    <font>
      <sz val="10"/>
      <color rgb="FF000000"/>
      <name val="方正仿宋_GBK"/>
      <charset val="134"/>
    </font>
    <font>
      <sz val="11"/>
      <color rgb="FF000000"/>
      <name val="宋体"/>
      <family val="3"/>
      <charset val="134"/>
    </font>
    <font>
      <b/>
      <sz val="10.5"/>
      <color rgb="FF000000"/>
      <name val="华文楷体"/>
      <family val="3"/>
      <charset val="134"/>
    </font>
    <font>
      <sz val="10.5"/>
      <color rgb="FF000000"/>
      <name val="华文楷体"/>
      <family val="3"/>
      <charset val="134"/>
    </font>
    <font>
      <sz val="12"/>
      <color theme="1"/>
      <name val="宋体"/>
      <family val="3"/>
      <charset val="134"/>
    </font>
    <font>
      <sz val="8"/>
      <color indexed="8"/>
      <name val="宋体"/>
      <family val="3"/>
      <charset val="134"/>
    </font>
    <font>
      <sz val="12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2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 hidden="1"/>
    </xf>
    <xf numFmtId="0" fontId="6" fillId="0" borderId="6" xfId="0" applyFont="1" applyFill="1" applyBorder="1" applyAlignment="1" applyProtection="1">
      <alignment horizontal="center" vertical="center" wrapText="1"/>
      <protection locked="0"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locked="0"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vertical="center" wrapText="1"/>
      <protection hidden="1"/>
    </xf>
    <xf numFmtId="0" fontId="4" fillId="0" borderId="9" xfId="0" applyFont="1" applyFill="1" applyBorder="1" applyAlignment="1" applyProtection="1">
      <alignment vertical="center" wrapText="1"/>
      <protection hidden="1"/>
    </xf>
    <xf numFmtId="49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 hidden="1"/>
    </xf>
    <xf numFmtId="0" fontId="8" fillId="0" borderId="6" xfId="0" applyFont="1" applyFill="1" applyBorder="1" applyAlignment="1" applyProtection="1">
      <alignment horizontal="center" vertical="center" wrapText="1"/>
      <protection locked="0" hidden="1"/>
    </xf>
    <xf numFmtId="0" fontId="5" fillId="0" borderId="2" xfId="0" applyFont="1" applyFill="1" applyBorder="1" applyAlignment="1" applyProtection="1">
      <alignment horizontal="left" vertical="center" wrapText="1"/>
      <protection locked="0" hidden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1" xfId="0" applyFont="1" applyFill="1" applyBorder="1" applyAlignment="1" applyProtection="1">
      <alignment horizontal="center" vertical="center" wrapText="1"/>
      <protection locked="0" hidden="1"/>
    </xf>
    <xf numFmtId="0" fontId="4" fillId="0" borderId="11" xfId="0" applyFont="1" applyFill="1" applyBorder="1" applyAlignment="1" applyProtection="1">
      <alignment horizontal="left" vertical="center" wrapText="1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locked="0" hidden="1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locked="0" hidden="1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 hidden="1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locked="0" hidden="1"/>
    </xf>
    <xf numFmtId="0" fontId="7" fillId="0" borderId="6" xfId="0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Fill="1" applyBorder="1" applyAlignment="1" applyProtection="1">
      <alignment horizontal="center" vertical="center" wrapText="1"/>
      <protection locked="0" hidden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 hidden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 shrinkToFit="1"/>
      <protection locked="0"/>
    </xf>
    <xf numFmtId="0" fontId="5" fillId="0" borderId="6" xfId="0" applyFont="1" applyFill="1" applyBorder="1" applyAlignment="1" applyProtection="1">
      <alignment horizontal="left" vertical="center" wrapText="1" shrinkToFit="1"/>
      <protection locked="0" hidden="1"/>
    </xf>
    <xf numFmtId="0" fontId="7" fillId="0" borderId="6" xfId="0" applyFont="1" applyFill="1" applyBorder="1" applyAlignment="1" applyProtection="1">
      <alignment horizontal="left" vertical="center" wrapText="1" shrinkToFit="1"/>
      <protection locked="0" hidden="1"/>
    </xf>
    <xf numFmtId="0" fontId="5" fillId="0" borderId="6" xfId="0" applyFont="1" applyFill="1" applyBorder="1" applyAlignment="1" applyProtection="1">
      <alignment horizontal="left" vertical="center" wrapText="1" shrinkToFit="1"/>
      <protection locked="0"/>
    </xf>
    <xf numFmtId="0" fontId="5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/>
      <protection locked="0" hidden="1"/>
    </xf>
    <xf numFmtId="0" fontId="5" fillId="0" borderId="2" xfId="0" applyFont="1" applyFill="1" applyBorder="1" applyAlignment="1" applyProtection="1">
      <alignment horizontal="left" vertical="center" wrapText="1" shrinkToFit="1"/>
      <protection locked="0" hidden="1"/>
    </xf>
    <xf numFmtId="0" fontId="5" fillId="0" borderId="11" xfId="0" applyFont="1" applyFill="1" applyBorder="1" applyAlignment="1" applyProtection="1">
      <alignment horizontal="left" vertical="center" wrapText="1" shrinkToFit="1"/>
      <protection locked="0" hidden="1"/>
    </xf>
    <xf numFmtId="0" fontId="5" fillId="0" borderId="5" xfId="0" applyFont="1" applyFill="1" applyBorder="1" applyAlignment="1" applyProtection="1">
      <alignment horizontal="left" vertical="center" wrapText="1" shrinkToFit="1"/>
      <protection locked="0" hidden="1"/>
    </xf>
    <xf numFmtId="0" fontId="7" fillId="0" borderId="6" xfId="0" applyFont="1" applyFill="1" applyBorder="1" applyAlignment="1" applyProtection="1">
      <alignment horizontal="center" vertical="center" wrapText="1" shrinkToFi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hidden="1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locked="0" hidden="1"/>
    </xf>
    <xf numFmtId="0" fontId="4" fillId="0" borderId="11" xfId="0" applyFont="1" applyFill="1" applyBorder="1" applyAlignment="1" applyProtection="1">
      <alignment horizontal="center" vertical="center" wrapText="1"/>
      <protection locked="0" hidden="1"/>
    </xf>
    <xf numFmtId="0" fontId="4" fillId="0" borderId="15" xfId="0" applyFont="1" applyFill="1" applyBorder="1" applyAlignment="1" applyProtection="1">
      <alignment horizontal="left" vertical="center" wrapText="1"/>
      <protection locked="0" hidden="1"/>
    </xf>
    <xf numFmtId="0" fontId="6" fillId="0" borderId="16" xfId="0" applyFont="1" applyFill="1" applyBorder="1" applyAlignment="1" applyProtection="1">
      <alignment horizontal="center" vertical="center" wrapText="1"/>
      <protection locked="0"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vertical="center" wrapText="1"/>
      <protection hidden="1"/>
    </xf>
    <xf numFmtId="49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179" fontId="6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Alignment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7" fillId="0" borderId="8" xfId="1" applyFont="1" applyFill="1" applyBorder="1" applyAlignment="1" applyProtection="1">
      <alignment horizontal="center" vertical="center" wrapText="1"/>
      <protection hidden="1"/>
    </xf>
    <xf numFmtId="0" fontId="7" fillId="0" borderId="13" xfId="1" applyFont="1" applyFill="1" applyBorder="1" applyAlignment="1" applyProtection="1">
      <alignment horizontal="center" vertical="center" wrapText="1"/>
      <protection hidden="1"/>
    </xf>
    <xf numFmtId="49" fontId="7" fillId="0" borderId="6" xfId="1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1" xfId="1" applyNumberFormat="1" applyFont="1" applyFill="1" applyBorder="1" applyAlignment="1" applyProtection="1">
      <alignment horizontal="center" vertical="center"/>
      <protection locked="0"/>
    </xf>
    <xf numFmtId="0" fontId="7" fillId="0" borderId="11" xfId="1" applyFont="1" applyFill="1" applyBorder="1" applyAlignment="1" applyProtection="1">
      <alignment horizontal="left" vertical="center" wrapText="1"/>
      <protection hidden="1"/>
    </xf>
    <xf numFmtId="0" fontId="7" fillId="0" borderId="11" xfId="1" applyFont="1" applyFill="1" applyBorder="1" applyAlignment="1" applyProtection="1">
      <alignment horizontal="center" vertical="center" wrapText="1"/>
      <protection hidden="1"/>
    </xf>
    <xf numFmtId="49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/>
      <protection hidden="1"/>
    </xf>
    <xf numFmtId="17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11" xfId="0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hidden="1"/>
    </xf>
    <xf numFmtId="0" fontId="5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11" xfId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8" fontId="10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180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  <protection locked="0" hidden="1"/>
    </xf>
    <xf numFmtId="49" fontId="7" fillId="0" borderId="6" xfId="1" applyNumberFormat="1" applyFont="1" applyBorder="1" applyAlignment="1" applyProtection="1">
      <alignment horizontal="center" vertical="center" wrapText="1"/>
      <protection locked="0" hidden="1"/>
    </xf>
    <xf numFmtId="0" fontId="4" fillId="0" borderId="5" xfId="0" applyFont="1" applyFill="1" applyBorder="1" applyAlignment="1" applyProtection="1">
      <alignment horizontal="center" vertical="center" wrapText="1"/>
      <protection locked="0" hidden="1"/>
    </xf>
    <xf numFmtId="0" fontId="4" fillId="0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10" xfId="0" applyFont="1" applyFill="1" applyBorder="1" applyAlignment="1" applyProtection="1">
      <alignment horizontal="center" vertical="center" wrapText="1"/>
      <protection locked="0" hidden="1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4" fillId="0" borderId="11" xfId="1" applyFont="1" applyBorder="1" applyAlignment="1" applyProtection="1">
      <alignment horizontal="center" vertical="center" wrapText="1"/>
      <protection locked="0" hidden="1"/>
    </xf>
    <xf numFmtId="0" fontId="7" fillId="0" borderId="11" xfId="1" applyFont="1" applyBorder="1" applyAlignment="1" applyProtection="1">
      <alignment horizontal="center" vertical="center" wrapText="1"/>
      <protection locked="0" hidden="1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>
      <alignment vertical="center"/>
    </xf>
    <xf numFmtId="0" fontId="4" fillId="0" borderId="16" xfId="0" applyFont="1" applyFill="1" applyBorder="1" applyAlignment="1" applyProtection="1">
      <alignment horizontal="center" vertical="center" wrapText="1"/>
      <protection locked="0" hidden="1"/>
    </xf>
    <xf numFmtId="0" fontId="7" fillId="0" borderId="11" xfId="1" applyFont="1" applyBorder="1" applyAlignment="1">
      <alignment horizontal="center" vertical="center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 vertical="center"/>
    </xf>
    <xf numFmtId="17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4" xfId="0" applyFont="1" applyFill="1" applyBorder="1" applyAlignment="1" applyProtection="1">
      <alignment horizontal="center" vertical="center" wrapText="1"/>
      <protection locked="0" hidden="1"/>
    </xf>
    <xf numFmtId="0" fontId="4" fillId="0" borderId="10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25" xfId="0" applyFont="1" applyFill="1" applyBorder="1" applyAlignment="1" applyProtection="1">
      <alignment horizontal="center" vertical="center" wrapText="1"/>
      <protection locked="0" hidden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 hidden="1"/>
    </xf>
    <xf numFmtId="0" fontId="4" fillId="0" borderId="19" xfId="0" applyFont="1" applyFill="1" applyBorder="1" applyAlignment="1" applyProtection="1">
      <alignment horizontal="center" vertical="center" wrapText="1"/>
      <protection locked="0" hidden="1"/>
    </xf>
    <xf numFmtId="0" fontId="5" fillId="0" borderId="19" xfId="0" applyFont="1" applyFill="1" applyBorder="1" applyAlignment="1" applyProtection="1">
      <alignment horizontal="center" vertical="center" wrapText="1"/>
      <protection locked="0" hidden="1"/>
    </xf>
    <xf numFmtId="0" fontId="4" fillId="0" borderId="5" xfId="0" applyFont="1" applyFill="1" applyBorder="1" applyAlignment="1" applyProtection="1">
      <alignment horizontal="center" vertical="center" wrapText="1"/>
      <protection locked="0" hidden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 hidden="1"/>
    </xf>
    <xf numFmtId="0" fontId="4" fillId="0" borderId="19" xfId="0" applyFont="1" applyFill="1" applyBorder="1" applyAlignment="1" applyProtection="1">
      <alignment horizontal="left" vertical="center" wrapText="1"/>
      <protection locked="0" hidden="1"/>
    </xf>
    <xf numFmtId="0" fontId="4" fillId="0" borderId="5" xfId="0" applyFont="1" applyFill="1" applyBorder="1" applyAlignment="1" applyProtection="1">
      <alignment horizontal="left" vertical="center" wrapText="1"/>
      <protection locked="0" hidden="1"/>
    </xf>
    <xf numFmtId="0" fontId="5" fillId="0" borderId="12" xfId="0" applyFont="1" applyFill="1" applyBorder="1" applyAlignment="1" applyProtection="1">
      <alignment horizontal="center" vertical="center" wrapText="1"/>
      <protection hidden="1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5" fillId="0" borderId="19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5" fillId="0" borderId="18" xfId="0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3"/>
  <sheetViews>
    <sheetView zoomScale="120" zoomScaleNormal="120" workbookViewId="0">
      <pane xSplit="2" ySplit="3" topLeftCell="C46" activePane="bottomRight" state="frozen"/>
      <selection pane="topRight"/>
      <selection pane="bottomLeft"/>
      <selection pane="bottomRight" activeCell="E111" sqref="E111"/>
    </sheetView>
  </sheetViews>
  <sheetFormatPr defaultColWidth="9" defaultRowHeight="14.25"/>
  <cols>
    <col min="1" max="1" width="4.25" customWidth="1"/>
    <col min="2" max="2" width="3.875" customWidth="1"/>
    <col min="3" max="3" width="5.125" style="2" customWidth="1"/>
    <col min="4" max="4" width="6" style="125" customWidth="1"/>
    <col min="5" max="5" width="19.125" style="2" customWidth="1"/>
    <col min="6" max="6" width="6" style="2" customWidth="1"/>
    <col min="7" max="7" width="4" style="2" customWidth="1"/>
    <col min="8" max="8" width="5.875" style="2" customWidth="1"/>
    <col min="9" max="16" width="3.625" style="2" customWidth="1"/>
    <col min="17" max="17" width="10.25" style="2" customWidth="1"/>
  </cols>
  <sheetData>
    <row r="1" spans="1:17" ht="14.25" customHeight="1">
      <c r="A1" s="147" t="s">
        <v>0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>
      <c r="A2" s="157" t="s">
        <v>1</v>
      </c>
      <c r="B2" s="157" t="s">
        <v>2</v>
      </c>
      <c r="C2" s="166" t="s">
        <v>3</v>
      </c>
      <c r="D2" s="163" t="s">
        <v>4</v>
      </c>
      <c r="E2" s="163" t="s">
        <v>5</v>
      </c>
      <c r="F2" s="149" t="s">
        <v>6</v>
      </c>
      <c r="G2" s="150"/>
      <c r="H2" s="150"/>
      <c r="I2" s="150"/>
      <c r="J2" s="151"/>
      <c r="K2" s="149" t="s">
        <v>7</v>
      </c>
      <c r="L2" s="150"/>
      <c r="M2" s="150"/>
      <c r="N2" s="150"/>
      <c r="O2" s="151"/>
      <c r="P2" s="163" t="s">
        <v>8</v>
      </c>
      <c r="Q2" s="163" t="s">
        <v>9</v>
      </c>
    </row>
    <row r="3" spans="1:17" ht="22.5" customHeight="1">
      <c r="A3" s="158"/>
      <c r="B3" s="158"/>
      <c r="C3" s="167"/>
      <c r="D3" s="165"/>
      <c r="E3" s="165"/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15</v>
      </c>
      <c r="P3" s="165"/>
      <c r="Q3" s="165"/>
    </row>
    <row r="4" spans="1:17" s="2" customFormat="1">
      <c r="A4" s="159" t="s">
        <v>16</v>
      </c>
      <c r="B4" s="159" t="s">
        <v>17</v>
      </c>
      <c r="C4" s="7">
        <v>1</v>
      </c>
      <c r="D4" s="8" t="s">
        <v>18</v>
      </c>
      <c r="E4" s="9" t="s">
        <v>19</v>
      </c>
      <c r="F4" s="42">
        <v>2.5</v>
      </c>
      <c r="G4" s="42">
        <v>2</v>
      </c>
      <c r="H4" s="42">
        <v>0.5</v>
      </c>
      <c r="I4" s="42"/>
      <c r="J4" s="42"/>
      <c r="K4" s="42">
        <v>40</v>
      </c>
      <c r="L4" s="42">
        <v>32</v>
      </c>
      <c r="M4" s="42">
        <v>8</v>
      </c>
      <c r="N4" s="42"/>
      <c r="O4" s="42"/>
      <c r="P4" s="42" t="s">
        <v>20</v>
      </c>
      <c r="Q4" s="9"/>
    </row>
    <row r="5" spans="1:17" s="2" customFormat="1">
      <c r="A5" s="160"/>
      <c r="B5" s="160"/>
      <c r="C5" s="7">
        <v>1</v>
      </c>
      <c r="D5" s="8" t="s">
        <v>21</v>
      </c>
      <c r="E5" s="9" t="s">
        <v>22</v>
      </c>
      <c r="F5" s="42"/>
      <c r="G5" s="42"/>
      <c r="H5" s="42"/>
      <c r="I5" s="42"/>
      <c r="J5" s="42"/>
      <c r="K5" s="42">
        <v>16</v>
      </c>
      <c r="L5" s="42"/>
      <c r="M5" s="42"/>
      <c r="N5" s="42"/>
      <c r="O5" s="42">
        <v>16</v>
      </c>
      <c r="P5" s="42" t="s">
        <v>23</v>
      </c>
      <c r="Q5" s="9"/>
    </row>
    <row r="6" spans="1:17" s="2" customFormat="1">
      <c r="A6" s="160"/>
      <c r="B6" s="160"/>
      <c r="C6" s="7" t="s">
        <v>24</v>
      </c>
      <c r="D6" s="8" t="s">
        <v>25</v>
      </c>
      <c r="E6" s="9" t="s">
        <v>26</v>
      </c>
      <c r="F6" s="42">
        <v>4</v>
      </c>
      <c r="G6" s="42">
        <v>4</v>
      </c>
      <c r="H6" s="42"/>
      <c r="I6" s="42"/>
      <c r="J6" s="42"/>
      <c r="K6" s="42">
        <v>64</v>
      </c>
      <c r="L6" s="42">
        <v>64</v>
      </c>
      <c r="M6" s="42"/>
      <c r="N6" s="42"/>
      <c r="O6" s="42"/>
      <c r="P6" s="42" t="s">
        <v>20</v>
      </c>
      <c r="Q6" s="60"/>
    </row>
    <row r="7" spans="1:17" s="2" customFormat="1">
      <c r="A7" s="160"/>
      <c r="B7" s="160"/>
      <c r="C7" s="7">
        <v>1</v>
      </c>
      <c r="D7" s="8" t="s">
        <v>27</v>
      </c>
      <c r="E7" s="9" t="s">
        <v>28</v>
      </c>
      <c r="F7" s="42">
        <v>5</v>
      </c>
      <c r="G7" s="42">
        <v>5</v>
      </c>
      <c r="H7" s="42"/>
      <c r="I7" s="42"/>
      <c r="J7" s="42"/>
      <c r="K7" s="42">
        <v>80</v>
      </c>
      <c r="L7" s="42">
        <v>80</v>
      </c>
      <c r="M7" s="42"/>
      <c r="N7" s="42"/>
      <c r="O7" s="42"/>
      <c r="P7" s="42" t="s">
        <v>20</v>
      </c>
      <c r="Q7" s="60"/>
    </row>
    <row r="8" spans="1:17" s="2" customFormat="1">
      <c r="A8" s="160"/>
      <c r="B8" s="160"/>
      <c r="C8" s="7">
        <v>1</v>
      </c>
      <c r="D8" s="8" t="s">
        <v>29</v>
      </c>
      <c r="E8" s="9" t="s">
        <v>30</v>
      </c>
      <c r="F8" s="42">
        <v>1</v>
      </c>
      <c r="G8" s="42"/>
      <c r="H8" s="42">
        <v>1</v>
      </c>
      <c r="I8" s="42"/>
      <c r="J8" s="42"/>
      <c r="K8" s="42">
        <v>36</v>
      </c>
      <c r="L8" s="42"/>
      <c r="M8" s="42">
        <v>28</v>
      </c>
      <c r="N8" s="42"/>
      <c r="O8" s="42">
        <v>8</v>
      </c>
      <c r="P8" s="42" t="s">
        <v>23</v>
      </c>
      <c r="Q8" s="9"/>
    </row>
    <row r="9" spans="1:17" s="124" customFormat="1" ht="14.1" customHeight="1">
      <c r="A9" s="161"/>
      <c r="B9" s="161"/>
      <c r="C9" s="19" t="s">
        <v>24</v>
      </c>
      <c r="D9" s="8" t="s">
        <v>31</v>
      </c>
      <c r="E9" s="9" t="s">
        <v>32</v>
      </c>
      <c r="F9" s="42">
        <v>1.5</v>
      </c>
      <c r="G9" s="42">
        <v>1.5</v>
      </c>
      <c r="H9" s="42"/>
      <c r="I9" s="42"/>
      <c r="J9" s="42"/>
      <c r="K9" s="42">
        <v>24</v>
      </c>
      <c r="L9" s="42"/>
      <c r="M9" s="42"/>
      <c r="N9" s="42"/>
      <c r="O9" s="42">
        <v>24</v>
      </c>
      <c r="P9" s="132" t="s">
        <v>23</v>
      </c>
      <c r="Q9" s="21"/>
    </row>
    <row r="10" spans="1:17" s="124" customFormat="1">
      <c r="A10" s="161"/>
      <c r="B10" s="161"/>
      <c r="C10" s="19" t="s">
        <v>24</v>
      </c>
      <c r="D10" s="8" t="s">
        <v>33</v>
      </c>
      <c r="E10" s="9" t="s">
        <v>34</v>
      </c>
      <c r="F10" s="42">
        <v>0.5</v>
      </c>
      <c r="G10" s="42">
        <v>0.5</v>
      </c>
      <c r="H10" s="42"/>
      <c r="I10" s="42"/>
      <c r="J10" s="42"/>
      <c r="K10" s="42">
        <v>8</v>
      </c>
      <c r="L10" s="42">
        <v>8</v>
      </c>
      <c r="M10" s="42"/>
      <c r="N10" s="42"/>
      <c r="O10" s="42"/>
      <c r="P10" s="52" t="s">
        <v>23</v>
      </c>
      <c r="Q10" s="63"/>
    </row>
    <row r="11" spans="1:17" s="124" customFormat="1" ht="15.95" customHeight="1">
      <c r="A11" s="161"/>
      <c r="B11" s="161"/>
      <c r="C11" s="127">
        <v>1</v>
      </c>
      <c r="D11" s="8" t="s">
        <v>35</v>
      </c>
      <c r="E11" s="9" t="s">
        <v>36</v>
      </c>
      <c r="F11" s="42">
        <v>2</v>
      </c>
      <c r="G11" s="42">
        <v>1</v>
      </c>
      <c r="H11" s="42">
        <v>1</v>
      </c>
      <c r="I11" s="42"/>
      <c r="J11" s="42"/>
      <c r="K11" s="42">
        <v>32</v>
      </c>
      <c r="L11" s="42">
        <v>16</v>
      </c>
      <c r="M11" s="42">
        <v>16</v>
      </c>
      <c r="N11" s="42"/>
      <c r="O11" s="42"/>
      <c r="P11" s="52" t="s">
        <v>23</v>
      </c>
      <c r="Q11" s="61"/>
    </row>
    <row r="12" spans="1:17" s="2" customFormat="1">
      <c r="A12" s="160"/>
      <c r="B12" s="160"/>
      <c r="C12" s="7" t="s">
        <v>37</v>
      </c>
      <c r="D12" s="8" t="s">
        <v>38</v>
      </c>
      <c r="E12" s="9" t="s">
        <v>39</v>
      </c>
      <c r="F12" s="42">
        <v>1</v>
      </c>
      <c r="G12" s="42">
        <v>1</v>
      </c>
      <c r="H12" s="42"/>
      <c r="I12" s="42"/>
      <c r="J12" s="42"/>
      <c r="K12" s="42">
        <v>16</v>
      </c>
      <c r="L12" s="42">
        <v>16</v>
      </c>
      <c r="M12" s="42"/>
      <c r="N12" s="42"/>
      <c r="O12" s="42"/>
      <c r="P12" s="42" t="s">
        <v>23</v>
      </c>
      <c r="Q12" s="9"/>
    </row>
    <row r="13" spans="1:17" s="2" customFormat="1">
      <c r="A13" s="160"/>
      <c r="B13" s="160"/>
      <c r="C13" s="7">
        <v>2</v>
      </c>
      <c r="D13" s="8" t="s">
        <v>40</v>
      </c>
      <c r="E13" s="9" t="s">
        <v>41</v>
      </c>
      <c r="F13" s="42">
        <v>2.5</v>
      </c>
      <c r="G13" s="42">
        <v>2</v>
      </c>
      <c r="H13" s="42">
        <v>0.5</v>
      </c>
      <c r="I13" s="42"/>
      <c r="J13" s="42"/>
      <c r="K13" s="42">
        <v>40</v>
      </c>
      <c r="L13" s="42">
        <v>32</v>
      </c>
      <c r="M13" s="42">
        <v>8</v>
      </c>
      <c r="N13" s="42"/>
      <c r="O13" s="42"/>
      <c r="P13" s="53" t="s">
        <v>20</v>
      </c>
      <c r="Q13" s="9"/>
    </row>
    <row r="14" spans="1:17" s="2" customFormat="1">
      <c r="A14" s="160"/>
      <c r="B14" s="160"/>
      <c r="C14" s="7">
        <v>2</v>
      </c>
      <c r="D14" s="8" t="s">
        <v>21</v>
      </c>
      <c r="E14" s="9" t="s">
        <v>22</v>
      </c>
      <c r="F14" s="42"/>
      <c r="G14" s="42"/>
      <c r="H14" s="42"/>
      <c r="I14" s="42"/>
      <c r="J14" s="42"/>
      <c r="K14" s="42">
        <v>16</v>
      </c>
      <c r="L14" s="42"/>
      <c r="M14" s="42"/>
      <c r="N14" s="42"/>
      <c r="O14" s="42">
        <v>16</v>
      </c>
      <c r="P14" s="42" t="s">
        <v>23</v>
      </c>
      <c r="Q14" s="9"/>
    </row>
    <row r="15" spans="1:17" s="2" customFormat="1">
      <c r="A15" s="160"/>
      <c r="B15" s="160"/>
      <c r="C15" s="7" t="s">
        <v>37</v>
      </c>
      <c r="D15" s="8" t="s">
        <v>42</v>
      </c>
      <c r="E15" s="9" t="s">
        <v>43</v>
      </c>
      <c r="F15" s="42">
        <v>4</v>
      </c>
      <c r="G15" s="42">
        <v>4</v>
      </c>
      <c r="H15" s="42"/>
      <c r="I15" s="42"/>
      <c r="J15" s="42"/>
      <c r="K15" s="42">
        <v>64</v>
      </c>
      <c r="L15" s="42">
        <v>64</v>
      </c>
      <c r="M15" s="42"/>
      <c r="N15" s="42"/>
      <c r="O15" s="42"/>
      <c r="P15" s="42" t="s">
        <v>20</v>
      </c>
      <c r="Q15" s="60"/>
    </row>
    <row r="16" spans="1:17" s="2" customFormat="1" ht="12.95" customHeight="1">
      <c r="A16" s="160"/>
      <c r="B16" s="160"/>
      <c r="C16" s="7">
        <v>2</v>
      </c>
      <c r="D16" s="8" t="s">
        <v>44</v>
      </c>
      <c r="E16" s="9" t="s">
        <v>45</v>
      </c>
      <c r="F16" s="42">
        <v>1</v>
      </c>
      <c r="G16" s="42"/>
      <c r="H16" s="42">
        <v>1</v>
      </c>
      <c r="I16" s="42"/>
      <c r="J16" s="42"/>
      <c r="K16" s="42">
        <v>36</v>
      </c>
      <c r="L16" s="42"/>
      <c r="M16" s="42">
        <v>32</v>
      </c>
      <c r="N16" s="42"/>
      <c r="O16" s="42">
        <v>4</v>
      </c>
      <c r="P16" s="42" t="s">
        <v>23</v>
      </c>
      <c r="Q16" s="9"/>
    </row>
    <row r="17" spans="1:17" s="2" customFormat="1">
      <c r="A17" s="160"/>
      <c r="B17" s="160"/>
      <c r="C17" s="7">
        <v>2</v>
      </c>
      <c r="D17" s="8" t="s">
        <v>46</v>
      </c>
      <c r="E17" s="9" t="s">
        <v>47</v>
      </c>
      <c r="F17" s="42">
        <v>5</v>
      </c>
      <c r="G17" s="42">
        <v>5</v>
      </c>
      <c r="H17" s="42"/>
      <c r="I17" s="42"/>
      <c r="J17" s="42"/>
      <c r="K17" s="42">
        <v>80</v>
      </c>
      <c r="L17" s="42">
        <v>80</v>
      </c>
      <c r="M17" s="42"/>
      <c r="N17" s="42"/>
      <c r="O17" s="42"/>
      <c r="P17" s="42" t="s">
        <v>20</v>
      </c>
      <c r="Q17" s="62"/>
    </row>
    <row r="18" spans="1:17" s="2" customFormat="1">
      <c r="A18" s="160"/>
      <c r="B18" s="160"/>
      <c r="C18" s="7" t="s">
        <v>37</v>
      </c>
      <c r="D18" s="20" t="s">
        <v>48</v>
      </c>
      <c r="E18" s="9" t="s">
        <v>49</v>
      </c>
      <c r="F18" s="42">
        <v>2</v>
      </c>
      <c r="G18" s="42">
        <v>2</v>
      </c>
      <c r="H18" s="42"/>
      <c r="I18" s="42"/>
      <c r="J18" s="42"/>
      <c r="K18" s="42">
        <v>32</v>
      </c>
      <c r="L18" s="42">
        <v>32</v>
      </c>
      <c r="M18" s="42"/>
      <c r="N18" s="42"/>
      <c r="O18" s="42"/>
      <c r="P18" s="42" t="s">
        <v>20</v>
      </c>
      <c r="Q18" s="62"/>
    </row>
    <row r="19" spans="1:17" s="2" customFormat="1">
      <c r="A19" s="160"/>
      <c r="B19" s="160"/>
      <c r="C19" s="37" t="s">
        <v>37</v>
      </c>
      <c r="D19" s="25" t="s">
        <v>50</v>
      </c>
      <c r="E19" s="9" t="s">
        <v>51</v>
      </c>
      <c r="F19" s="42">
        <v>2</v>
      </c>
      <c r="G19" s="42">
        <v>2</v>
      </c>
      <c r="H19" s="42"/>
      <c r="I19" s="42"/>
      <c r="J19" s="42"/>
      <c r="K19" s="42">
        <v>32</v>
      </c>
      <c r="L19" s="42">
        <v>32</v>
      </c>
      <c r="M19" s="42"/>
      <c r="N19" s="42"/>
      <c r="O19" s="42"/>
      <c r="P19" s="42" t="s">
        <v>20</v>
      </c>
      <c r="Q19" s="60"/>
    </row>
    <row r="20" spans="1:17" s="2" customFormat="1">
      <c r="A20" s="160"/>
      <c r="B20" s="160"/>
      <c r="C20" s="37" t="s">
        <v>52</v>
      </c>
      <c r="D20" s="25" t="s">
        <v>53</v>
      </c>
      <c r="E20" s="9" t="s">
        <v>54</v>
      </c>
      <c r="F20" s="42">
        <v>2</v>
      </c>
      <c r="G20" s="42">
        <v>2</v>
      </c>
      <c r="H20" s="42"/>
      <c r="I20" s="42"/>
      <c r="J20" s="42"/>
      <c r="K20" s="42">
        <v>32</v>
      </c>
      <c r="L20" s="42">
        <v>32</v>
      </c>
      <c r="M20" s="42"/>
      <c r="N20" s="42"/>
      <c r="O20" s="42"/>
      <c r="P20" s="42" t="s">
        <v>20</v>
      </c>
      <c r="Q20" s="60"/>
    </row>
    <row r="21" spans="1:17" s="2" customFormat="1">
      <c r="A21" s="160"/>
      <c r="B21" s="160"/>
      <c r="C21" s="7" t="s">
        <v>52</v>
      </c>
      <c r="D21" s="8" t="s">
        <v>55</v>
      </c>
      <c r="E21" s="9" t="s">
        <v>56</v>
      </c>
      <c r="F21" s="42">
        <v>3</v>
      </c>
      <c r="G21" s="42">
        <v>3</v>
      </c>
      <c r="H21" s="42"/>
      <c r="I21" s="42"/>
      <c r="J21" s="42"/>
      <c r="K21" s="42">
        <v>48</v>
      </c>
      <c r="L21" s="42">
        <v>48</v>
      </c>
      <c r="M21" s="42"/>
      <c r="N21" s="42"/>
      <c r="O21" s="42"/>
      <c r="P21" s="42" t="s">
        <v>20</v>
      </c>
      <c r="Q21" s="60"/>
    </row>
    <row r="22" spans="1:17" s="2" customFormat="1">
      <c r="A22" s="160"/>
      <c r="B22" s="160"/>
      <c r="C22" s="7">
        <v>3</v>
      </c>
      <c r="D22" s="8" t="s">
        <v>57</v>
      </c>
      <c r="E22" s="9" t="s">
        <v>58</v>
      </c>
      <c r="F22" s="42">
        <v>2</v>
      </c>
      <c r="G22" s="42">
        <v>1.5</v>
      </c>
      <c r="H22" s="42">
        <v>0.5</v>
      </c>
      <c r="I22" s="42"/>
      <c r="J22" s="42"/>
      <c r="K22" s="42">
        <v>32</v>
      </c>
      <c r="L22" s="42">
        <v>24</v>
      </c>
      <c r="M22" s="42">
        <v>8</v>
      </c>
      <c r="N22" s="42"/>
      <c r="O22" s="42"/>
      <c r="P22" s="42" t="s">
        <v>20</v>
      </c>
      <c r="Q22" s="9"/>
    </row>
    <row r="23" spans="1:17" s="2" customFormat="1">
      <c r="A23" s="160"/>
      <c r="B23" s="160"/>
      <c r="C23" s="7">
        <v>3</v>
      </c>
      <c r="D23" s="8" t="s">
        <v>21</v>
      </c>
      <c r="E23" s="9" t="s">
        <v>22</v>
      </c>
      <c r="F23" s="42"/>
      <c r="G23" s="42"/>
      <c r="H23" s="42"/>
      <c r="I23" s="42"/>
      <c r="J23" s="42"/>
      <c r="K23" s="42">
        <v>16</v>
      </c>
      <c r="L23" s="42"/>
      <c r="M23" s="42"/>
      <c r="N23" s="42"/>
      <c r="O23" s="42">
        <v>16</v>
      </c>
      <c r="P23" s="42" t="s">
        <v>23</v>
      </c>
      <c r="Q23" s="9"/>
    </row>
    <row r="24" spans="1:17" s="2" customFormat="1">
      <c r="A24" s="160"/>
      <c r="B24" s="160"/>
      <c r="C24" s="7">
        <v>3</v>
      </c>
      <c r="D24" s="8" t="s">
        <v>59</v>
      </c>
      <c r="E24" s="9" t="s">
        <v>60</v>
      </c>
      <c r="F24" s="42">
        <v>4</v>
      </c>
      <c r="G24" s="42">
        <v>4</v>
      </c>
      <c r="H24" s="42"/>
      <c r="I24" s="42"/>
      <c r="J24" s="42"/>
      <c r="K24" s="42">
        <v>64</v>
      </c>
      <c r="L24" s="42">
        <v>64</v>
      </c>
      <c r="M24" s="42"/>
      <c r="N24" s="42"/>
      <c r="O24" s="42"/>
      <c r="P24" s="42" t="s">
        <v>20</v>
      </c>
      <c r="Q24" s="60"/>
    </row>
    <row r="25" spans="1:17" s="2" customFormat="1">
      <c r="A25" s="160"/>
      <c r="B25" s="160"/>
      <c r="C25" s="7">
        <v>3</v>
      </c>
      <c r="D25" s="8" t="s">
        <v>61</v>
      </c>
      <c r="E25" s="9" t="s">
        <v>62</v>
      </c>
      <c r="F25" s="42">
        <v>1</v>
      </c>
      <c r="G25" s="42"/>
      <c r="H25" s="42">
        <v>1</v>
      </c>
      <c r="I25" s="42"/>
      <c r="J25" s="42"/>
      <c r="K25" s="42">
        <v>36</v>
      </c>
      <c r="L25" s="42"/>
      <c r="M25" s="42">
        <v>32</v>
      </c>
      <c r="N25" s="42"/>
      <c r="O25" s="42">
        <v>4</v>
      </c>
      <c r="P25" s="42" t="s">
        <v>23</v>
      </c>
      <c r="Q25" s="9"/>
    </row>
    <row r="26" spans="1:17" s="2" customFormat="1">
      <c r="A26" s="160"/>
      <c r="B26" s="160"/>
      <c r="C26" s="7" t="s">
        <v>52</v>
      </c>
      <c r="D26" s="8" t="s">
        <v>63</v>
      </c>
      <c r="E26" s="9" t="s">
        <v>64</v>
      </c>
      <c r="F26" s="42">
        <v>2</v>
      </c>
      <c r="G26" s="42">
        <v>2</v>
      </c>
      <c r="H26" s="42"/>
      <c r="I26" s="42"/>
      <c r="J26" s="42"/>
      <c r="K26" s="42">
        <v>32</v>
      </c>
      <c r="L26" s="42">
        <v>32</v>
      </c>
      <c r="M26" s="42"/>
      <c r="N26" s="42"/>
      <c r="O26" s="42"/>
      <c r="P26" s="42" t="s">
        <v>23</v>
      </c>
      <c r="Q26" s="9"/>
    </row>
    <row r="27" spans="1:17" s="124" customFormat="1">
      <c r="A27" s="161"/>
      <c r="B27" s="161"/>
      <c r="C27" s="19" t="s">
        <v>52</v>
      </c>
      <c r="D27" s="20" t="s">
        <v>65</v>
      </c>
      <c r="E27" s="9" t="s">
        <v>66</v>
      </c>
      <c r="F27" s="42">
        <v>2</v>
      </c>
      <c r="G27" s="42">
        <v>1</v>
      </c>
      <c r="H27" s="42">
        <v>1</v>
      </c>
      <c r="I27" s="42"/>
      <c r="J27" s="42"/>
      <c r="K27" s="42">
        <v>32</v>
      </c>
      <c r="L27" s="42">
        <v>16</v>
      </c>
      <c r="M27" s="42">
        <v>16</v>
      </c>
      <c r="N27" s="42"/>
      <c r="O27" s="42"/>
      <c r="P27" s="52" t="s">
        <v>23</v>
      </c>
      <c r="Q27" s="61"/>
    </row>
    <row r="28" spans="1:17" s="124" customFormat="1">
      <c r="A28" s="161"/>
      <c r="B28" s="161"/>
      <c r="C28" s="19" t="s">
        <v>67</v>
      </c>
      <c r="D28" s="20" t="s">
        <v>68</v>
      </c>
      <c r="E28" s="9" t="s">
        <v>69</v>
      </c>
      <c r="F28" s="42">
        <v>3</v>
      </c>
      <c r="G28" s="42">
        <v>3</v>
      </c>
      <c r="H28" s="42"/>
      <c r="I28" s="42"/>
      <c r="J28" s="42"/>
      <c r="K28" s="42">
        <v>48</v>
      </c>
      <c r="L28" s="42">
        <v>48</v>
      </c>
      <c r="M28" s="42"/>
      <c r="N28" s="42"/>
      <c r="O28" s="42"/>
      <c r="P28" s="52" t="s">
        <v>20</v>
      </c>
      <c r="Q28" s="63"/>
    </row>
    <row r="29" spans="1:17" s="2" customFormat="1" ht="21">
      <c r="A29" s="160"/>
      <c r="B29" s="160"/>
      <c r="C29" s="7">
        <v>4</v>
      </c>
      <c r="D29" s="8" t="s">
        <v>70</v>
      </c>
      <c r="E29" s="9" t="s">
        <v>71</v>
      </c>
      <c r="F29" s="42">
        <v>5</v>
      </c>
      <c r="G29" s="42">
        <v>4</v>
      </c>
      <c r="H29" s="42">
        <v>1</v>
      </c>
      <c r="I29" s="42"/>
      <c r="J29" s="42"/>
      <c r="K29" s="42">
        <v>80</v>
      </c>
      <c r="L29" s="42">
        <v>48</v>
      </c>
      <c r="M29" s="42">
        <v>16</v>
      </c>
      <c r="N29" s="42"/>
      <c r="O29" s="42">
        <v>16</v>
      </c>
      <c r="P29" s="59" t="s">
        <v>20</v>
      </c>
      <c r="Q29" s="9"/>
    </row>
    <row r="30" spans="1:17" s="2" customFormat="1">
      <c r="A30" s="160"/>
      <c r="B30" s="160"/>
      <c r="C30" s="7">
        <v>4</v>
      </c>
      <c r="D30" s="8" t="s">
        <v>21</v>
      </c>
      <c r="E30" s="9" t="s">
        <v>22</v>
      </c>
      <c r="F30" s="42"/>
      <c r="G30" s="42"/>
      <c r="H30" s="42"/>
      <c r="I30" s="42"/>
      <c r="J30" s="42"/>
      <c r="K30" s="42">
        <v>16</v>
      </c>
      <c r="L30" s="42"/>
      <c r="M30" s="42"/>
      <c r="N30" s="42"/>
      <c r="O30" s="42">
        <v>16</v>
      </c>
      <c r="P30" s="42" t="s">
        <v>23</v>
      </c>
      <c r="Q30" s="9"/>
    </row>
    <row r="31" spans="1:17" s="2" customFormat="1">
      <c r="A31" s="160"/>
      <c r="B31" s="160"/>
      <c r="C31" s="7" t="s">
        <v>67</v>
      </c>
      <c r="D31" s="8" t="s">
        <v>72</v>
      </c>
      <c r="E31" s="9" t="s">
        <v>73</v>
      </c>
      <c r="F31" s="42">
        <v>4</v>
      </c>
      <c r="G31" s="42">
        <v>4</v>
      </c>
      <c r="H31" s="42"/>
      <c r="I31" s="42"/>
      <c r="J31" s="42"/>
      <c r="K31" s="42">
        <v>64</v>
      </c>
      <c r="L31" s="42">
        <v>64</v>
      </c>
      <c r="M31" s="42"/>
      <c r="N31" s="42"/>
      <c r="O31" s="133"/>
      <c r="P31" s="42" t="s">
        <v>20</v>
      </c>
      <c r="Q31" s="60"/>
    </row>
    <row r="32" spans="1:17" s="2" customFormat="1">
      <c r="A32" s="160"/>
      <c r="B32" s="160"/>
      <c r="C32" s="7">
        <v>4</v>
      </c>
      <c r="D32" s="8" t="s">
        <v>74</v>
      </c>
      <c r="E32" s="9" t="s">
        <v>75</v>
      </c>
      <c r="F32" s="42">
        <v>1</v>
      </c>
      <c r="G32" s="42"/>
      <c r="H32" s="42">
        <v>1</v>
      </c>
      <c r="I32" s="42"/>
      <c r="J32" s="42"/>
      <c r="K32" s="42">
        <v>36</v>
      </c>
      <c r="L32" s="42"/>
      <c r="M32" s="42">
        <v>32</v>
      </c>
      <c r="N32" s="42"/>
      <c r="O32" s="42">
        <v>4</v>
      </c>
      <c r="P32" s="42" t="s">
        <v>23</v>
      </c>
      <c r="Q32" s="9"/>
    </row>
    <row r="33" spans="1:17" s="2" customFormat="1">
      <c r="A33" s="160"/>
      <c r="B33" s="160"/>
      <c r="C33" s="7">
        <v>5</v>
      </c>
      <c r="D33" s="8" t="s">
        <v>21</v>
      </c>
      <c r="E33" s="9" t="s">
        <v>22</v>
      </c>
      <c r="F33" s="42"/>
      <c r="G33" s="42"/>
      <c r="H33" s="42"/>
      <c r="I33" s="42"/>
      <c r="J33" s="42"/>
      <c r="K33" s="42">
        <v>16</v>
      </c>
      <c r="L33" s="42"/>
      <c r="M33" s="42"/>
      <c r="N33" s="42"/>
      <c r="O33" s="42">
        <v>16</v>
      </c>
      <c r="P33" s="42" t="s">
        <v>23</v>
      </c>
      <c r="Q33" s="9"/>
    </row>
    <row r="34" spans="1:17" s="2" customFormat="1">
      <c r="A34" s="160"/>
      <c r="B34" s="160"/>
      <c r="C34" s="7">
        <v>6</v>
      </c>
      <c r="D34" s="8" t="s">
        <v>21</v>
      </c>
      <c r="E34" s="9" t="s">
        <v>22</v>
      </c>
      <c r="F34" s="42">
        <v>2</v>
      </c>
      <c r="G34" s="42">
        <v>2</v>
      </c>
      <c r="H34" s="42"/>
      <c r="I34" s="42"/>
      <c r="J34" s="42"/>
      <c r="K34" s="42">
        <v>16</v>
      </c>
      <c r="L34" s="42"/>
      <c r="M34" s="42"/>
      <c r="N34" s="42"/>
      <c r="O34" s="42">
        <v>16</v>
      </c>
      <c r="P34" s="42" t="s">
        <v>23</v>
      </c>
      <c r="Q34" s="9"/>
    </row>
    <row r="35" spans="1:17" s="2" customFormat="1">
      <c r="A35" s="160"/>
      <c r="B35" s="160"/>
      <c r="C35" s="7">
        <v>6</v>
      </c>
      <c r="D35" s="8" t="s">
        <v>76</v>
      </c>
      <c r="E35" s="9" t="s">
        <v>77</v>
      </c>
      <c r="F35" s="42">
        <v>1</v>
      </c>
      <c r="G35" s="42">
        <v>1</v>
      </c>
      <c r="H35" s="42"/>
      <c r="I35" s="42"/>
      <c r="J35" s="42"/>
      <c r="K35" s="42">
        <v>22</v>
      </c>
      <c r="L35" s="42">
        <v>16</v>
      </c>
      <c r="M35" s="42">
        <v>6</v>
      </c>
      <c r="N35" s="42"/>
      <c r="O35" s="42"/>
      <c r="P35" s="42" t="s">
        <v>23</v>
      </c>
      <c r="Q35" s="9"/>
    </row>
    <row r="36" spans="1:17" s="2" customFormat="1">
      <c r="A36" s="160"/>
      <c r="B36" s="162"/>
      <c r="C36" s="152" t="s">
        <v>78</v>
      </c>
      <c r="D36" s="153"/>
      <c r="E36" s="154"/>
      <c r="F36" s="42">
        <f>SUM(F4:F35)</f>
        <v>66</v>
      </c>
      <c r="G36" s="42">
        <f t="shared" ref="G36:O36" si="0">SUM(G4:G35)</f>
        <v>57.5</v>
      </c>
      <c r="H36" s="42">
        <f t="shared" si="0"/>
        <v>8.5</v>
      </c>
      <c r="I36" s="42">
        <f t="shared" si="0"/>
        <v>0</v>
      </c>
      <c r="J36" s="42">
        <f t="shared" si="0"/>
        <v>0</v>
      </c>
      <c r="K36" s="42">
        <f t="shared" si="0"/>
        <v>1206</v>
      </c>
      <c r="L36" s="42">
        <f t="shared" si="0"/>
        <v>848</v>
      </c>
      <c r="M36" s="42">
        <f t="shared" si="0"/>
        <v>202</v>
      </c>
      <c r="N36" s="42">
        <f t="shared" si="0"/>
        <v>0</v>
      </c>
      <c r="O36" s="42">
        <f t="shared" si="0"/>
        <v>156</v>
      </c>
      <c r="P36" s="42" t="s">
        <v>79</v>
      </c>
      <c r="Q36" s="42" t="s">
        <v>79</v>
      </c>
    </row>
    <row r="37" spans="1:17" s="2" customFormat="1">
      <c r="A37" s="160"/>
      <c r="B37" s="126" t="s">
        <v>80</v>
      </c>
      <c r="C37" s="7" t="s">
        <v>37</v>
      </c>
      <c r="D37" s="30" t="s">
        <v>81</v>
      </c>
      <c r="E37" s="130" t="s">
        <v>82</v>
      </c>
      <c r="F37" s="42">
        <v>2</v>
      </c>
      <c r="G37" s="42">
        <v>2</v>
      </c>
      <c r="H37" s="42"/>
      <c r="I37" s="42"/>
      <c r="J37" s="129"/>
      <c r="K37" s="42">
        <v>32</v>
      </c>
      <c r="L37" s="42">
        <v>32</v>
      </c>
      <c r="M37" s="42"/>
      <c r="N37" s="130"/>
      <c r="O37" s="42"/>
      <c r="P37" s="42" t="s">
        <v>23</v>
      </c>
      <c r="Q37" s="60"/>
    </row>
    <row r="38" spans="1:17" s="2" customFormat="1">
      <c r="A38" s="160"/>
      <c r="B38" s="126"/>
      <c r="C38" s="152" t="s">
        <v>83</v>
      </c>
      <c r="D38" s="153"/>
      <c r="E38" s="154"/>
      <c r="F38" s="42">
        <v>2</v>
      </c>
      <c r="G38" s="42">
        <v>2</v>
      </c>
      <c r="H38" s="42"/>
      <c r="I38" s="42"/>
      <c r="J38" s="129"/>
      <c r="K38" s="42">
        <v>32</v>
      </c>
      <c r="L38" s="42">
        <v>32</v>
      </c>
      <c r="M38" s="42"/>
      <c r="N38" s="130"/>
      <c r="O38" s="42"/>
      <c r="P38" s="42"/>
      <c r="Q38" s="135"/>
    </row>
    <row r="39" spans="1:17" s="2" customFormat="1">
      <c r="A39" s="160"/>
      <c r="B39" s="159" t="s">
        <v>84</v>
      </c>
      <c r="C39" s="9">
        <v>5</v>
      </c>
      <c r="D39" s="8" t="s">
        <v>85</v>
      </c>
      <c r="E39" s="9" t="s">
        <v>86</v>
      </c>
      <c r="F39" s="9">
        <v>4</v>
      </c>
      <c r="G39" s="9">
        <v>3</v>
      </c>
      <c r="H39" s="9">
        <v>1</v>
      </c>
      <c r="I39" s="9"/>
      <c r="J39" s="9"/>
      <c r="K39" s="9">
        <v>80</v>
      </c>
      <c r="L39" s="9">
        <v>48</v>
      </c>
      <c r="M39" s="9">
        <v>16</v>
      </c>
      <c r="N39" s="9"/>
      <c r="O39" s="9">
        <v>16</v>
      </c>
      <c r="P39" s="9" t="s">
        <v>20</v>
      </c>
      <c r="Q39" s="168" t="s">
        <v>87</v>
      </c>
    </row>
    <row r="40" spans="1:17" s="2" customFormat="1">
      <c r="A40" s="160"/>
      <c r="B40" s="160"/>
      <c r="C40" s="7" t="s">
        <v>52</v>
      </c>
      <c r="D40" s="42"/>
      <c r="E40" s="9" t="s">
        <v>88</v>
      </c>
      <c r="F40" s="42">
        <v>2</v>
      </c>
      <c r="G40" s="42">
        <v>2</v>
      </c>
      <c r="H40" s="42"/>
      <c r="I40" s="42"/>
      <c r="J40" s="129"/>
      <c r="K40" s="42">
        <v>32</v>
      </c>
      <c r="L40" s="8"/>
      <c r="M40" s="42"/>
      <c r="N40" s="130"/>
      <c r="O40" s="42">
        <v>32</v>
      </c>
      <c r="P40" s="42" t="s">
        <v>23</v>
      </c>
      <c r="Q40" s="169"/>
    </row>
    <row r="41" spans="1:17" s="2" customFormat="1">
      <c r="A41" s="160"/>
      <c r="B41" s="160"/>
      <c r="C41" s="7" t="s">
        <v>52</v>
      </c>
      <c r="D41" s="42"/>
      <c r="E41" s="9" t="s">
        <v>89</v>
      </c>
      <c r="F41" s="42">
        <v>2</v>
      </c>
      <c r="G41" s="42">
        <v>2</v>
      </c>
      <c r="H41" s="42"/>
      <c r="I41" s="42"/>
      <c r="J41" s="129"/>
      <c r="K41" s="42">
        <v>32</v>
      </c>
      <c r="L41" s="8"/>
      <c r="M41" s="42"/>
      <c r="N41" s="130"/>
      <c r="O41" s="42">
        <v>32</v>
      </c>
      <c r="P41" s="42" t="s">
        <v>23</v>
      </c>
      <c r="Q41" s="169"/>
    </row>
    <row r="42" spans="1:17" s="2" customFormat="1">
      <c r="A42" s="160"/>
      <c r="B42" s="160"/>
      <c r="C42" s="7" t="s">
        <v>90</v>
      </c>
      <c r="D42" s="42"/>
      <c r="E42" s="9" t="s">
        <v>91</v>
      </c>
      <c r="F42" s="42">
        <v>2</v>
      </c>
      <c r="G42" s="42">
        <v>2</v>
      </c>
      <c r="H42" s="42"/>
      <c r="I42" s="42"/>
      <c r="J42" s="129"/>
      <c r="K42" s="42">
        <v>32</v>
      </c>
      <c r="L42" s="8"/>
      <c r="M42" s="42"/>
      <c r="N42" s="130"/>
      <c r="O42" s="42">
        <v>32</v>
      </c>
      <c r="P42" s="42" t="s">
        <v>23</v>
      </c>
      <c r="Q42" s="169"/>
    </row>
    <row r="43" spans="1:17" s="2" customFormat="1">
      <c r="A43" s="160"/>
      <c r="B43" s="160"/>
      <c r="C43" s="7" t="s">
        <v>92</v>
      </c>
      <c r="D43" s="42"/>
      <c r="E43" s="9" t="s">
        <v>93</v>
      </c>
      <c r="F43" s="42">
        <v>4</v>
      </c>
      <c r="G43" s="42">
        <v>4</v>
      </c>
      <c r="H43" s="42"/>
      <c r="I43" s="42"/>
      <c r="J43" s="129"/>
      <c r="K43" s="42">
        <v>64</v>
      </c>
      <c r="L43" s="8">
        <v>64</v>
      </c>
      <c r="M43" s="42"/>
      <c r="N43" s="130"/>
      <c r="O43" s="42"/>
      <c r="P43" s="42" t="s">
        <v>23</v>
      </c>
      <c r="Q43" s="169"/>
    </row>
    <row r="44" spans="1:17" s="2" customFormat="1">
      <c r="A44" s="160"/>
      <c r="B44" s="160"/>
      <c r="C44" s="7" t="s">
        <v>90</v>
      </c>
      <c r="D44" s="42"/>
      <c r="E44" s="9" t="s">
        <v>94</v>
      </c>
      <c r="F44" s="42">
        <v>2</v>
      </c>
      <c r="G44" s="42">
        <v>2</v>
      </c>
      <c r="H44" s="42"/>
      <c r="I44" s="42"/>
      <c r="J44" s="129"/>
      <c r="K44" s="42">
        <v>32</v>
      </c>
      <c r="L44" s="8">
        <v>32</v>
      </c>
      <c r="M44" s="42"/>
      <c r="N44" s="130"/>
      <c r="O44" s="42"/>
      <c r="P44" s="42" t="s">
        <v>23</v>
      </c>
      <c r="Q44" s="170"/>
    </row>
    <row r="45" spans="1:17" s="2" customFormat="1">
      <c r="A45" s="162"/>
      <c r="B45" s="162"/>
      <c r="C45" s="152" t="s">
        <v>78</v>
      </c>
      <c r="D45" s="153"/>
      <c r="E45" s="154"/>
      <c r="F45" s="42">
        <f>SUM(F42:F44)</f>
        <v>8</v>
      </c>
      <c r="G45" s="42">
        <f t="shared" ref="G45:J45" si="1">SUM(G42:G44)</f>
        <v>8</v>
      </c>
      <c r="H45" s="42">
        <f t="shared" si="1"/>
        <v>0</v>
      </c>
      <c r="I45" s="42">
        <f t="shared" si="1"/>
        <v>0</v>
      </c>
      <c r="J45" s="42">
        <f t="shared" si="1"/>
        <v>0</v>
      </c>
      <c r="K45" s="42">
        <f>K40+K41+K42+K44</f>
        <v>128</v>
      </c>
      <c r="L45" s="42">
        <f>L40+L41+L42+L44</f>
        <v>32</v>
      </c>
      <c r="M45" s="42">
        <f t="shared" ref="M45:O45" si="2">M40+M41+M42+M44</f>
        <v>0</v>
      </c>
      <c r="N45" s="42">
        <f t="shared" si="2"/>
        <v>0</v>
      </c>
      <c r="O45" s="42">
        <f t="shared" si="2"/>
        <v>96</v>
      </c>
      <c r="P45" s="42" t="s">
        <v>79</v>
      </c>
      <c r="Q45" s="42" t="s">
        <v>79</v>
      </c>
    </row>
    <row r="46" spans="1:17" s="2" customFormat="1">
      <c r="A46" s="163" t="s">
        <v>95</v>
      </c>
      <c r="B46" s="163" t="s">
        <v>17</v>
      </c>
      <c r="C46" s="33">
        <v>1</v>
      </c>
      <c r="D46" s="33" t="s">
        <v>96</v>
      </c>
      <c r="E46" s="35" t="s">
        <v>97</v>
      </c>
      <c r="F46" s="41">
        <v>2</v>
      </c>
      <c r="G46" s="41">
        <v>2</v>
      </c>
      <c r="H46" s="41"/>
      <c r="I46" s="41"/>
      <c r="J46" s="41"/>
      <c r="K46" s="41">
        <v>32</v>
      </c>
      <c r="L46" s="41">
        <v>28</v>
      </c>
      <c r="M46" s="41"/>
      <c r="N46" s="41"/>
      <c r="O46" s="41">
        <v>4</v>
      </c>
      <c r="P46" s="134" t="s">
        <v>20</v>
      </c>
      <c r="Q46" s="106"/>
    </row>
    <row r="47" spans="1:17" s="2" customFormat="1">
      <c r="A47" s="164"/>
      <c r="B47" s="164"/>
      <c r="C47" s="33" t="s">
        <v>37</v>
      </c>
      <c r="D47" s="34" t="s">
        <v>98</v>
      </c>
      <c r="E47" s="35" t="s">
        <v>99</v>
      </c>
      <c r="F47" s="41">
        <v>2</v>
      </c>
      <c r="G47" s="41">
        <v>2</v>
      </c>
      <c r="H47" s="41"/>
      <c r="I47" s="41"/>
      <c r="J47" s="41"/>
      <c r="K47" s="41">
        <v>32</v>
      </c>
      <c r="L47" s="41">
        <v>32</v>
      </c>
      <c r="M47" s="41"/>
      <c r="N47" s="41"/>
      <c r="O47" s="41"/>
      <c r="P47" s="55" t="s">
        <v>23</v>
      </c>
      <c r="Q47" s="106"/>
    </row>
    <row r="48" spans="1:17" s="2" customFormat="1">
      <c r="A48" s="164"/>
      <c r="B48" s="164"/>
      <c r="C48" s="33" t="s">
        <v>52</v>
      </c>
      <c r="D48" s="33" t="s">
        <v>100</v>
      </c>
      <c r="E48" s="35" t="s">
        <v>101</v>
      </c>
      <c r="F48" s="41">
        <v>2</v>
      </c>
      <c r="G48" s="41">
        <v>2</v>
      </c>
      <c r="H48" s="41"/>
      <c r="I48" s="41"/>
      <c r="J48" s="41"/>
      <c r="K48" s="41">
        <v>32</v>
      </c>
      <c r="L48" s="41">
        <v>32</v>
      </c>
      <c r="M48" s="41"/>
      <c r="N48" s="41"/>
      <c r="O48" s="41"/>
      <c r="P48" s="55" t="s">
        <v>20</v>
      </c>
      <c r="Q48" s="104"/>
    </row>
    <row r="49" spans="1:17" s="2" customFormat="1">
      <c r="A49" s="164"/>
      <c r="B49" s="164"/>
      <c r="C49" s="33" t="s">
        <v>52</v>
      </c>
      <c r="D49" s="34" t="s">
        <v>102</v>
      </c>
      <c r="E49" s="35" t="s">
        <v>103</v>
      </c>
      <c r="F49" s="41">
        <v>1</v>
      </c>
      <c r="G49" s="41">
        <v>1</v>
      </c>
      <c r="H49" s="41"/>
      <c r="I49" s="41"/>
      <c r="J49" s="41"/>
      <c r="K49" s="41">
        <v>16</v>
      </c>
      <c r="L49" s="41">
        <v>16</v>
      </c>
      <c r="M49" s="41"/>
      <c r="N49" s="41"/>
      <c r="O49" s="41"/>
      <c r="P49" s="55" t="s">
        <v>23</v>
      </c>
      <c r="Q49" s="104"/>
    </row>
    <row r="50" spans="1:17" s="2" customFormat="1">
      <c r="A50" s="164"/>
      <c r="B50" s="164"/>
      <c r="C50" s="33" t="s">
        <v>52</v>
      </c>
      <c r="D50" s="33" t="s">
        <v>104</v>
      </c>
      <c r="E50" s="35" t="s">
        <v>105</v>
      </c>
      <c r="F50" s="41">
        <v>3</v>
      </c>
      <c r="G50" s="41">
        <v>3</v>
      </c>
      <c r="H50" s="41"/>
      <c r="I50" s="41"/>
      <c r="J50" s="41"/>
      <c r="K50" s="41">
        <v>48</v>
      </c>
      <c r="L50" s="41">
        <v>48</v>
      </c>
      <c r="M50" s="41"/>
      <c r="N50" s="41"/>
      <c r="O50" s="41"/>
      <c r="P50" s="55" t="s">
        <v>20</v>
      </c>
      <c r="Q50" s="104"/>
    </row>
    <row r="51" spans="1:17" s="2" customFormat="1">
      <c r="A51" s="164"/>
      <c r="B51" s="164"/>
      <c r="C51" s="33" t="s">
        <v>67</v>
      </c>
      <c r="D51" s="33" t="s">
        <v>106</v>
      </c>
      <c r="E51" s="35" t="s">
        <v>107</v>
      </c>
      <c r="F51" s="41">
        <v>3.5</v>
      </c>
      <c r="G51" s="41">
        <v>3.5</v>
      </c>
      <c r="H51" s="41"/>
      <c r="I51" s="41"/>
      <c r="J51" s="41"/>
      <c r="K51" s="41">
        <v>56</v>
      </c>
      <c r="L51" s="41">
        <v>56</v>
      </c>
      <c r="M51" s="41"/>
      <c r="N51" s="41"/>
      <c r="O51" s="41"/>
      <c r="P51" s="55" t="s">
        <v>20</v>
      </c>
      <c r="Q51" s="104"/>
    </row>
    <row r="52" spans="1:17" s="2" customFormat="1">
      <c r="A52" s="164"/>
      <c r="B52" s="164"/>
      <c r="C52" s="50" t="s">
        <v>67</v>
      </c>
      <c r="D52" s="33" t="s">
        <v>108</v>
      </c>
      <c r="E52" s="35" t="s">
        <v>109</v>
      </c>
      <c r="F52" s="41">
        <v>2</v>
      </c>
      <c r="G52" s="41">
        <v>2</v>
      </c>
      <c r="H52" s="41"/>
      <c r="I52" s="41"/>
      <c r="J52" s="41"/>
      <c r="K52" s="41">
        <v>32</v>
      </c>
      <c r="L52" s="41">
        <v>32</v>
      </c>
      <c r="M52" s="41"/>
      <c r="N52" s="41"/>
      <c r="O52" s="41"/>
      <c r="P52" s="55" t="s">
        <v>20</v>
      </c>
      <c r="Q52" s="104"/>
    </row>
    <row r="53" spans="1:17" s="2" customFormat="1">
      <c r="A53" s="164"/>
      <c r="B53" s="164"/>
      <c r="C53" s="50" t="s">
        <v>67</v>
      </c>
      <c r="D53" s="33" t="s">
        <v>110</v>
      </c>
      <c r="E53" s="35" t="s">
        <v>111</v>
      </c>
      <c r="F53" s="41">
        <v>1.5</v>
      </c>
      <c r="G53" s="41">
        <v>1.5</v>
      </c>
      <c r="H53" s="41"/>
      <c r="I53" s="41"/>
      <c r="J53" s="41"/>
      <c r="K53" s="41">
        <v>24</v>
      </c>
      <c r="L53" s="41">
        <v>24</v>
      </c>
      <c r="M53" s="41"/>
      <c r="N53" s="41"/>
      <c r="O53" s="41"/>
      <c r="P53" s="55" t="s">
        <v>23</v>
      </c>
      <c r="Q53" s="104"/>
    </row>
    <row r="54" spans="1:17" s="2" customFormat="1">
      <c r="A54" s="165"/>
      <c r="B54" s="165"/>
      <c r="C54" s="152" t="s">
        <v>78</v>
      </c>
      <c r="D54" s="153"/>
      <c r="E54" s="154"/>
      <c r="F54" s="42">
        <f>SUM(F46:F53)</f>
        <v>17</v>
      </c>
      <c r="G54" s="42">
        <f t="shared" ref="G54:O54" si="3">SUM(G46:G53)</f>
        <v>17</v>
      </c>
      <c r="H54" s="42">
        <f t="shared" si="3"/>
        <v>0</v>
      </c>
      <c r="I54" s="42">
        <f t="shared" si="3"/>
        <v>0</v>
      </c>
      <c r="J54" s="42">
        <f t="shared" si="3"/>
        <v>0</v>
      </c>
      <c r="K54" s="42">
        <f t="shared" si="3"/>
        <v>272</v>
      </c>
      <c r="L54" s="42">
        <f t="shared" si="3"/>
        <v>268</v>
      </c>
      <c r="M54" s="42">
        <f t="shared" si="3"/>
        <v>0</v>
      </c>
      <c r="N54" s="42">
        <f t="shared" si="3"/>
        <v>0</v>
      </c>
      <c r="O54" s="42">
        <f t="shared" si="3"/>
        <v>4</v>
      </c>
      <c r="P54" s="42" t="s">
        <v>79</v>
      </c>
      <c r="Q54" s="42" t="s">
        <v>79</v>
      </c>
    </row>
    <row r="55" spans="1:17" s="2" customFormat="1">
      <c r="A55" s="163" t="s">
        <v>112</v>
      </c>
      <c r="B55" s="163" t="s">
        <v>17</v>
      </c>
      <c r="C55" s="71" t="s">
        <v>24</v>
      </c>
      <c r="D55" s="33" t="s">
        <v>113</v>
      </c>
      <c r="E55" s="35" t="s">
        <v>114</v>
      </c>
      <c r="F55" s="41">
        <v>1</v>
      </c>
      <c r="G55" s="41">
        <v>1</v>
      </c>
      <c r="H55" s="41"/>
      <c r="I55" s="41"/>
      <c r="J55" s="41"/>
      <c r="K55" s="41">
        <v>16</v>
      </c>
      <c r="L55" s="41">
        <v>16</v>
      </c>
      <c r="M55" s="41"/>
      <c r="N55" s="41"/>
      <c r="O55" s="41"/>
      <c r="P55" s="55" t="s">
        <v>23</v>
      </c>
      <c r="Q55" s="106"/>
    </row>
    <row r="56" spans="1:17" s="2" customFormat="1">
      <c r="A56" s="164"/>
      <c r="B56" s="164"/>
      <c r="C56" s="50" t="s">
        <v>67</v>
      </c>
      <c r="D56" s="33" t="s">
        <v>115</v>
      </c>
      <c r="E56" s="35" t="s">
        <v>116</v>
      </c>
      <c r="F56" s="41">
        <v>1.5</v>
      </c>
      <c r="G56" s="41">
        <v>1.5</v>
      </c>
      <c r="H56" s="41"/>
      <c r="I56" s="41"/>
      <c r="J56" s="41"/>
      <c r="K56" s="41">
        <v>24</v>
      </c>
      <c r="L56" s="41">
        <v>24</v>
      </c>
      <c r="M56" s="41"/>
      <c r="N56" s="41"/>
      <c r="O56" s="41"/>
      <c r="P56" s="55" t="s">
        <v>23</v>
      </c>
      <c r="Q56" s="104"/>
    </row>
    <row r="57" spans="1:17" s="2" customFormat="1">
      <c r="A57" s="164"/>
      <c r="B57" s="164"/>
      <c r="C57" s="33" t="s">
        <v>92</v>
      </c>
      <c r="D57" s="33" t="s">
        <v>117</v>
      </c>
      <c r="E57" s="35" t="s">
        <v>118</v>
      </c>
      <c r="F57" s="41">
        <v>3.5</v>
      </c>
      <c r="G57" s="41">
        <v>3.5</v>
      </c>
      <c r="H57" s="41"/>
      <c r="I57" s="41"/>
      <c r="J57" s="41"/>
      <c r="K57" s="41">
        <v>56</v>
      </c>
      <c r="L57" s="41">
        <v>56</v>
      </c>
      <c r="M57" s="41"/>
      <c r="N57" s="41"/>
      <c r="O57" s="41"/>
      <c r="P57" s="55" t="s">
        <v>20</v>
      </c>
      <c r="Q57" s="40"/>
    </row>
    <row r="58" spans="1:17" s="2" customFormat="1">
      <c r="A58" s="164"/>
      <c r="B58" s="164"/>
      <c r="C58" s="33" t="s">
        <v>119</v>
      </c>
      <c r="D58" s="33" t="s">
        <v>120</v>
      </c>
      <c r="E58" s="35" t="s">
        <v>121</v>
      </c>
      <c r="F58" s="41">
        <v>1.5</v>
      </c>
      <c r="G58" s="41">
        <v>1.5</v>
      </c>
      <c r="H58" s="41"/>
      <c r="I58" s="41"/>
      <c r="J58" s="41"/>
      <c r="K58" s="41">
        <v>24</v>
      </c>
      <c r="L58" s="41">
        <v>24</v>
      </c>
      <c r="M58" s="41"/>
      <c r="N58" s="41"/>
      <c r="O58" s="41"/>
      <c r="P58" s="55" t="s">
        <v>23</v>
      </c>
      <c r="Q58" s="136"/>
    </row>
    <row r="59" spans="1:17" s="2" customFormat="1">
      <c r="A59" s="164"/>
      <c r="B59" s="164"/>
      <c r="C59" s="33" t="s">
        <v>92</v>
      </c>
      <c r="D59" s="33" t="s">
        <v>122</v>
      </c>
      <c r="E59" s="35" t="s">
        <v>123</v>
      </c>
      <c r="F59" s="41">
        <v>3.5</v>
      </c>
      <c r="G59" s="41">
        <v>3.5</v>
      </c>
      <c r="H59" s="41"/>
      <c r="I59" s="41"/>
      <c r="J59" s="41"/>
      <c r="K59" s="41">
        <v>56</v>
      </c>
      <c r="L59" s="41">
        <v>56</v>
      </c>
      <c r="M59" s="41"/>
      <c r="N59" s="41"/>
      <c r="O59" s="41"/>
      <c r="P59" s="55" t="s">
        <v>20</v>
      </c>
      <c r="Q59" s="104"/>
    </row>
    <row r="60" spans="1:17" s="2" customFormat="1">
      <c r="A60" s="164"/>
      <c r="B60" s="164"/>
      <c r="C60" s="33" t="s">
        <v>119</v>
      </c>
      <c r="D60" s="33" t="s">
        <v>124</v>
      </c>
      <c r="E60" s="35" t="s">
        <v>125</v>
      </c>
      <c r="F60" s="41">
        <v>1.5</v>
      </c>
      <c r="G60" s="41">
        <v>1.5</v>
      </c>
      <c r="H60" s="41"/>
      <c r="I60" s="41"/>
      <c r="J60" s="41"/>
      <c r="K60" s="41">
        <v>24</v>
      </c>
      <c r="L60" s="41">
        <v>24</v>
      </c>
      <c r="M60" s="41"/>
      <c r="N60" s="41"/>
      <c r="O60" s="41"/>
      <c r="P60" s="55"/>
      <c r="Q60" s="104"/>
    </row>
    <row r="61" spans="1:17" s="2" customFormat="1">
      <c r="A61" s="164"/>
      <c r="B61" s="164"/>
      <c r="C61" s="33" t="s">
        <v>92</v>
      </c>
      <c r="D61" s="33" t="s">
        <v>126</v>
      </c>
      <c r="E61" s="35" t="s">
        <v>127</v>
      </c>
      <c r="F61" s="41">
        <v>4</v>
      </c>
      <c r="G61" s="41">
        <v>4</v>
      </c>
      <c r="H61" s="41"/>
      <c r="I61" s="41"/>
      <c r="J61" s="41"/>
      <c r="K61" s="41">
        <v>64</v>
      </c>
      <c r="L61" s="41">
        <v>64</v>
      </c>
      <c r="M61" s="41"/>
      <c r="N61" s="41"/>
      <c r="O61" s="41"/>
      <c r="P61" s="55" t="s">
        <v>20</v>
      </c>
      <c r="Q61" s="104"/>
    </row>
    <row r="62" spans="1:17" s="2" customFormat="1">
      <c r="A62" s="164"/>
      <c r="B62" s="164"/>
      <c r="C62" s="33" t="s">
        <v>92</v>
      </c>
      <c r="D62" s="33" t="s">
        <v>128</v>
      </c>
      <c r="E62" s="35" t="s">
        <v>129</v>
      </c>
      <c r="F62" s="41">
        <v>2</v>
      </c>
      <c r="G62" s="41">
        <v>2</v>
      </c>
      <c r="H62" s="41"/>
      <c r="I62" s="41"/>
      <c r="J62" s="41"/>
      <c r="K62" s="41">
        <v>32</v>
      </c>
      <c r="L62" s="41">
        <v>32</v>
      </c>
      <c r="M62" s="41"/>
      <c r="N62" s="41"/>
      <c r="O62" s="41"/>
      <c r="P62" s="55" t="s">
        <v>20</v>
      </c>
      <c r="Q62" s="104"/>
    </row>
    <row r="63" spans="1:17" s="2" customFormat="1">
      <c r="A63" s="164"/>
      <c r="B63" s="164"/>
      <c r="C63" s="33" t="s">
        <v>119</v>
      </c>
      <c r="D63" s="33" t="s">
        <v>130</v>
      </c>
      <c r="E63" s="35" t="s">
        <v>131</v>
      </c>
      <c r="F63" s="41">
        <v>3</v>
      </c>
      <c r="G63" s="41">
        <v>3</v>
      </c>
      <c r="H63" s="41"/>
      <c r="I63" s="41"/>
      <c r="J63" s="41"/>
      <c r="K63" s="41">
        <v>48</v>
      </c>
      <c r="L63" s="41">
        <v>48</v>
      </c>
      <c r="M63" s="41"/>
      <c r="N63" s="41"/>
      <c r="O63" s="41"/>
      <c r="P63" s="55" t="s">
        <v>20</v>
      </c>
      <c r="Q63" s="104"/>
    </row>
    <row r="64" spans="1:17" s="2" customFormat="1">
      <c r="A64" s="164"/>
      <c r="B64" s="164"/>
      <c r="C64" s="33" t="s">
        <v>119</v>
      </c>
      <c r="D64" s="43" t="s">
        <v>132</v>
      </c>
      <c r="E64" s="44" t="s">
        <v>133</v>
      </c>
      <c r="F64" s="131">
        <v>4</v>
      </c>
      <c r="G64" s="131">
        <v>4</v>
      </c>
      <c r="H64" s="131"/>
      <c r="I64" s="131"/>
      <c r="J64" s="131"/>
      <c r="K64" s="131">
        <v>64</v>
      </c>
      <c r="L64" s="131">
        <v>64</v>
      </c>
      <c r="M64" s="131"/>
      <c r="N64" s="131"/>
      <c r="O64" s="131"/>
      <c r="P64" s="57" t="s">
        <v>20</v>
      </c>
      <c r="Q64" s="107"/>
    </row>
    <row r="65" spans="1:17" s="2" customFormat="1">
      <c r="A65" s="164"/>
      <c r="B65" s="164"/>
      <c r="C65" s="33" t="s">
        <v>119</v>
      </c>
      <c r="D65" s="33" t="s">
        <v>134</v>
      </c>
      <c r="E65" s="35" t="s">
        <v>135</v>
      </c>
      <c r="F65" s="41">
        <v>1</v>
      </c>
      <c r="G65" s="41">
        <v>1</v>
      </c>
      <c r="H65" s="41"/>
      <c r="I65" s="41"/>
      <c r="J65" s="41"/>
      <c r="K65" s="41">
        <v>16</v>
      </c>
      <c r="L65" s="41">
        <v>16</v>
      </c>
      <c r="M65" s="41"/>
      <c r="N65" s="41"/>
      <c r="O65" s="41"/>
      <c r="P65" s="55" t="s">
        <v>23</v>
      </c>
      <c r="Q65" s="106"/>
    </row>
    <row r="66" spans="1:17" s="2" customFormat="1">
      <c r="A66" s="164"/>
      <c r="B66" s="164"/>
      <c r="C66" s="33">
        <v>7</v>
      </c>
      <c r="D66" s="33" t="s">
        <v>136</v>
      </c>
      <c r="E66" s="35" t="s">
        <v>137</v>
      </c>
      <c r="F66" s="41">
        <v>1</v>
      </c>
      <c r="G66" s="41">
        <v>1</v>
      </c>
      <c r="H66" s="137"/>
      <c r="I66" s="137"/>
      <c r="J66" s="137"/>
      <c r="K66" s="41">
        <v>16</v>
      </c>
      <c r="L66" s="41">
        <v>16</v>
      </c>
      <c r="M66" s="137"/>
      <c r="N66" s="137"/>
      <c r="O66" s="137"/>
      <c r="P66" s="55" t="s">
        <v>23</v>
      </c>
      <c r="Q66" s="106"/>
    </row>
    <row r="67" spans="1:17" s="2" customFormat="1">
      <c r="A67" s="165"/>
      <c r="B67" s="165"/>
      <c r="C67" s="152" t="s">
        <v>78</v>
      </c>
      <c r="D67" s="155"/>
      <c r="E67" s="156"/>
      <c r="F67" s="128">
        <f>SUM(F55:F66)</f>
        <v>27.5</v>
      </c>
      <c r="G67" s="128">
        <f>SUM(G55:G66)</f>
        <v>27.5</v>
      </c>
      <c r="H67" s="128">
        <f>SUM(H55:H64)</f>
        <v>0</v>
      </c>
      <c r="I67" s="128">
        <f>SUM(I55:I64)</f>
        <v>0</v>
      </c>
      <c r="J67" s="128">
        <f>SUM(J55:J64)</f>
        <v>0</v>
      </c>
      <c r="K67" s="128">
        <f>SUM(K55:K66)</f>
        <v>440</v>
      </c>
      <c r="L67" s="128">
        <f>SUM(L55:L66)</f>
        <v>440</v>
      </c>
      <c r="M67" s="128">
        <f>SUM(M55:M64)</f>
        <v>0</v>
      </c>
      <c r="N67" s="128">
        <f>SUM(N55:N64)</f>
        <v>0</v>
      </c>
      <c r="O67" s="128">
        <f>SUM(O55:O64)</f>
        <v>0</v>
      </c>
      <c r="P67" s="128" t="s">
        <v>79</v>
      </c>
      <c r="Q67" s="128" t="s">
        <v>79</v>
      </c>
    </row>
    <row r="68" spans="1:17" s="2" customFormat="1">
      <c r="A68" s="163" t="s">
        <v>138</v>
      </c>
      <c r="B68" s="163" t="s">
        <v>84</v>
      </c>
      <c r="C68" s="33" t="s">
        <v>119</v>
      </c>
      <c r="D68" s="33" t="s">
        <v>139</v>
      </c>
      <c r="E68" s="35" t="s">
        <v>140</v>
      </c>
      <c r="F68" s="41">
        <v>2</v>
      </c>
      <c r="G68" s="41">
        <v>2</v>
      </c>
      <c r="H68" s="41"/>
      <c r="I68" s="41"/>
      <c r="J68" s="41"/>
      <c r="K68" s="41">
        <v>32</v>
      </c>
      <c r="L68" s="41">
        <v>32</v>
      </c>
      <c r="M68" s="41"/>
      <c r="N68" s="41"/>
      <c r="O68" s="41"/>
      <c r="P68" s="55" t="s">
        <v>23</v>
      </c>
      <c r="Q68" s="171" t="s">
        <v>141</v>
      </c>
    </row>
    <row r="69" spans="1:17" s="2" customFormat="1">
      <c r="A69" s="164"/>
      <c r="B69" s="164"/>
      <c r="C69" s="33" t="s">
        <v>142</v>
      </c>
      <c r="D69" s="33" t="s">
        <v>143</v>
      </c>
      <c r="E69" s="35" t="s">
        <v>144</v>
      </c>
      <c r="F69" s="41">
        <v>1.5</v>
      </c>
      <c r="G69" s="41">
        <v>1.5</v>
      </c>
      <c r="H69" s="41"/>
      <c r="I69" s="41"/>
      <c r="J69" s="41"/>
      <c r="K69" s="41">
        <v>24</v>
      </c>
      <c r="L69" s="41">
        <v>24</v>
      </c>
      <c r="M69" s="41"/>
      <c r="N69" s="41"/>
      <c r="O69" s="41"/>
      <c r="P69" s="55" t="s">
        <v>23</v>
      </c>
      <c r="Q69" s="172"/>
    </row>
    <row r="70" spans="1:17" s="2" customFormat="1">
      <c r="A70" s="164"/>
      <c r="B70" s="164"/>
      <c r="C70" s="88" t="s">
        <v>142</v>
      </c>
      <c r="D70" s="43" t="s">
        <v>145</v>
      </c>
      <c r="E70" s="44" t="s">
        <v>146</v>
      </c>
      <c r="F70" s="131">
        <v>1.5</v>
      </c>
      <c r="G70" s="131">
        <v>1.5</v>
      </c>
      <c r="H70" s="131"/>
      <c r="I70" s="131"/>
      <c r="J70" s="131"/>
      <c r="K70" s="131">
        <v>24</v>
      </c>
      <c r="L70" s="131">
        <v>24</v>
      </c>
      <c r="M70" s="131"/>
      <c r="N70" s="131"/>
      <c r="O70" s="131"/>
      <c r="P70" s="57" t="s">
        <v>23</v>
      </c>
      <c r="Q70" s="172"/>
    </row>
    <row r="71" spans="1:17" s="2" customFormat="1">
      <c r="A71" s="164"/>
      <c r="B71" s="164"/>
      <c r="C71" s="33" t="s">
        <v>119</v>
      </c>
      <c r="D71" s="33" t="s">
        <v>147</v>
      </c>
      <c r="E71" s="35" t="s">
        <v>148</v>
      </c>
      <c r="F71" s="41">
        <v>2</v>
      </c>
      <c r="G71" s="41">
        <v>2</v>
      </c>
      <c r="H71" s="41"/>
      <c r="I71" s="41"/>
      <c r="J71" s="41"/>
      <c r="K71" s="41">
        <v>32</v>
      </c>
      <c r="L71" s="41">
        <v>32</v>
      </c>
      <c r="M71" s="41"/>
      <c r="N71" s="41"/>
      <c r="O71" s="41"/>
      <c r="P71" s="55" t="s">
        <v>23</v>
      </c>
      <c r="Q71" s="173" t="s">
        <v>149</v>
      </c>
    </row>
    <row r="72" spans="1:17" s="2" customFormat="1">
      <c r="A72" s="164"/>
      <c r="B72" s="164"/>
      <c r="C72" s="33" t="s">
        <v>142</v>
      </c>
      <c r="D72" s="33" t="s">
        <v>150</v>
      </c>
      <c r="E72" s="35" t="s">
        <v>151</v>
      </c>
      <c r="F72" s="41">
        <v>1.5</v>
      </c>
      <c r="G72" s="41">
        <v>1.5</v>
      </c>
      <c r="H72" s="41"/>
      <c r="I72" s="41"/>
      <c r="J72" s="41"/>
      <c r="K72" s="41">
        <v>24</v>
      </c>
      <c r="L72" s="41">
        <v>24</v>
      </c>
      <c r="M72" s="41"/>
      <c r="N72" s="41"/>
      <c r="O72" s="41"/>
      <c r="P72" s="55" t="s">
        <v>23</v>
      </c>
      <c r="Q72" s="173"/>
    </row>
    <row r="73" spans="1:17" s="2" customFormat="1">
      <c r="A73" s="164"/>
      <c r="B73" s="164"/>
      <c r="C73" s="33" t="s">
        <v>142</v>
      </c>
      <c r="D73" s="33" t="s">
        <v>152</v>
      </c>
      <c r="E73" s="35" t="s">
        <v>153</v>
      </c>
      <c r="F73" s="41">
        <v>1.5</v>
      </c>
      <c r="G73" s="41">
        <v>1.5</v>
      </c>
      <c r="H73" s="41"/>
      <c r="I73" s="41"/>
      <c r="J73" s="41"/>
      <c r="K73" s="41">
        <v>24</v>
      </c>
      <c r="L73" s="41">
        <v>24</v>
      </c>
      <c r="M73" s="41"/>
      <c r="N73" s="41"/>
      <c r="O73" s="41"/>
      <c r="P73" s="55" t="s">
        <v>23</v>
      </c>
      <c r="Q73" s="173"/>
    </row>
    <row r="74" spans="1:17" s="2" customFormat="1">
      <c r="A74" s="165"/>
      <c r="B74" s="165"/>
      <c r="C74" s="152" t="s">
        <v>78</v>
      </c>
      <c r="D74" s="153"/>
      <c r="E74" s="154"/>
      <c r="F74" s="42">
        <f t="shared" ref="F74:L74" si="4">SUM(F68:F70)</f>
        <v>5</v>
      </c>
      <c r="G74" s="42">
        <f t="shared" si="4"/>
        <v>5</v>
      </c>
      <c r="H74" s="42">
        <f t="shared" ref="H74:O74" si="5">SUM(H68:H73)</f>
        <v>0</v>
      </c>
      <c r="I74" s="42">
        <f t="shared" si="5"/>
        <v>0</v>
      </c>
      <c r="J74" s="42">
        <f t="shared" si="5"/>
        <v>0</v>
      </c>
      <c r="K74" s="42">
        <f t="shared" si="4"/>
        <v>80</v>
      </c>
      <c r="L74" s="42">
        <f t="shared" si="4"/>
        <v>80</v>
      </c>
      <c r="M74" s="42">
        <f t="shared" si="5"/>
        <v>0</v>
      </c>
      <c r="N74" s="42">
        <f t="shared" si="5"/>
        <v>0</v>
      </c>
      <c r="O74" s="42">
        <f t="shared" si="5"/>
        <v>0</v>
      </c>
      <c r="P74" s="42" t="s">
        <v>79</v>
      </c>
      <c r="Q74" s="42" t="s">
        <v>79</v>
      </c>
    </row>
    <row r="75" spans="1:17" s="2" customFormat="1">
      <c r="A75" s="163" t="s">
        <v>154</v>
      </c>
      <c r="B75" s="163" t="s">
        <v>84</v>
      </c>
      <c r="C75" s="75">
        <v>6</v>
      </c>
      <c r="D75" s="76" t="s">
        <v>155</v>
      </c>
      <c r="E75" s="77" t="s">
        <v>156</v>
      </c>
      <c r="F75" s="138">
        <v>1</v>
      </c>
      <c r="G75" s="138">
        <v>1</v>
      </c>
      <c r="H75" s="138"/>
      <c r="I75" s="138"/>
      <c r="J75" s="138"/>
      <c r="K75" s="41">
        <v>16</v>
      </c>
      <c r="L75" s="41">
        <v>16</v>
      </c>
      <c r="M75" s="138"/>
      <c r="N75" s="138"/>
      <c r="O75" s="138"/>
      <c r="P75" s="102" t="s">
        <v>23</v>
      </c>
      <c r="Q75" s="174" t="s">
        <v>157</v>
      </c>
    </row>
    <row r="76" spans="1:17" s="2" customFormat="1">
      <c r="A76" s="164"/>
      <c r="B76" s="164"/>
      <c r="C76" s="75">
        <v>6</v>
      </c>
      <c r="D76" s="76" t="s">
        <v>158</v>
      </c>
      <c r="E76" s="77" t="s">
        <v>159</v>
      </c>
      <c r="F76" s="138">
        <v>1</v>
      </c>
      <c r="G76" s="138">
        <v>1</v>
      </c>
      <c r="H76" s="138"/>
      <c r="I76" s="138"/>
      <c r="J76" s="138"/>
      <c r="K76" s="41">
        <v>16</v>
      </c>
      <c r="L76" s="41">
        <v>16</v>
      </c>
      <c r="M76" s="138"/>
      <c r="N76" s="138"/>
      <c r="O76" s="138"/>
      <c r="P76" s="102" t="s">
        <v>23</v>
      </c>
      <c r="Q76" s="175"/>
    </row>
    <row r="77" spans="1:17" s="2" customFormat="1">
      <c r="A77" s="164"/>
      <c r="B77" s="164"/>
      <c r="C77" s="33" t="s">
        <v>142</v>
      </c>
      <c r="D77" s="76" t="s">
        <v>160</v>
      </c>
      <c r="E77" s="35" t="s">
        <v>161</v>
      </c>
      <c r="F77" s="41">
        <v>1</v>
      </c>
      <c r="G77" s="41">
        <v>1</v>
      </c>
      <c r="H77" s="41"/>
      <c r="I77" s="41"/>
      <c r="J77" s="41"/>
      <c r="K77" s="41">
        <v>16</v>
      </c>
      <c r="L77" s="41">
        <v>16</v>
      </c>
      <c r="M77" s="41"/>
      <c r="N77" s="41"/>
      <c r="O77" s="41"/>
      <c r="P77" s="102" t="s">
        <v>23</v>
      </c>
      <c r="Q77" s="175"/>
    </row>
    <row r="78" spans="1:17" s="2" customFormat="1">
      <c r="A78" s="164"/>
      <c r="B78" s="164"/>
      <c r="C78" s="33">
        <v>7</v>
      </c>
      <c r="D78" s="33" t="s">
        <v>162</v>
      </c>
      <c r="E78" s="35" t="s">
        <v>163</v>
      </c>
      <c r="F78" s="41">
        <v>1</v>
      </c>
      <c r="G78" s="41">
        <v>1</v>
      </c>
      <c r="H78" s="41"/>
      <c r="I78" s="41"/>
      <c r="J78" s="41"/>
      <c r="K78" s="41">
        <v>16</v>
      </c>
      <c r="L78" s="41">
        <v>16</v>
      </c>
      <c r="M78" s="41"/>
      <c r="N78" s="41"/>
      <c r="O78" s="41"/>
      <c r="P78" s="102" t="s">
        <v>23</v>
      </c>
      <c r="Q78" s="175"/>
    </row>
    <row r="79" spans="1:17" s="2" customFormat="1">
      <c r="A79" s="165"/>
      <c r="B79" s="165"/>
      <c r="C79" s="152" t="s">
        <v>78</v>
      </c>
      <c r="D79" s="153"/>
      <c r="E79" s="154"/>
      <c r="F79" s="42">
        <v>2</v>
      </c>
      <c r="G79" s="42">
        <v>2</v>
      </c>
      <c r="H79" s="42">
        <f t="shared" ref="H79:O79" si="6">SUM(H78:H78)</f>
        <v>0</v>
      </c>
      <c r="I79" s="42">
        <f t="shared" si="6"/>
        <v>0</v>
      </c>
      <c r="J79" s="42">
        <f t="shared" si="6"/>
        <v>0</v>
      </c>
      <c r="K79" s="42">
        <v>32</v>
      </c>
      <c r="L79" s="42">
        <v>32</v>
      </c>
      <c r="M79" s="42">
        <f t="shared" si="6"/>
        <v>0</v>
      </c>
      <c r="N79" s="42">
        <f t="shared" si="6"/>
        <v>0</v>
      </c>
      <c r="O79" s="42">
        <f t="shared" si="6"/>
        <v>0</v>
      </c>
      <c r="P79" s="42" t="s">
        <v>79</v>
      </c>
      <c r="Q79" s="42" t="s">
        <v>79</v>
      </c>
    </row>
    <row r="80" spans="1:17" s="2" customFormat="1">
      <c r="A80" s="159" t="s">
        <v>164</v>
      </c>
      <c r="B80" s="159" t="s">
        <v>17</v>
      </c>
      <c r="C80" s="7">
        <v>1</v>
      </c>
      <c r="D80" s="8" t="s">
        <v>165</v>
      </c>
      <c r="E80" s="9" t="s">
        <v>166</v>
      </c>
      <c r="F80" s="42">
        <v>1</v>
      </c>
      <c r="G80" s="42"/>
      <c r="H80" s="42"/>
      <c r="I80" s="42">
        <v>1</v>
      </c>
      <c r="J80" s="42"/>
      <c r="K80" s="42">
        <v>24</v>
      </c>
      <c r="L80" s="42"/>
      <c r="M80" s="42"/>
      <c r="N80" s="42">
        <v>24</v>
      </c>
      <c r="O80" s="42"/>
      <c r="P80" s="42" t="s">
        <v>23</v>
      </c>
      <c r="Q80" s="9"/>
    </row>
    <row r="81" spans="1:17" s="2" customFormat="1">
      <c r="A81" s="160"/>
      <c r="B81" s="160"/>
      <c r="C81" s="7">
        <v>1</v>
      </c>
      <c r="D81" s="8" t="s">
        <v>167</v>
      </c>
      <c r="E81" s="9" t="s">
        <v>168</v>
      </c>
      <c r="F81" s="42">
        <v>2</v>
      </c>
      <c r="G81" s="42"/>
      <c r="H81" s="42"/>
      <c r="I81" s="42"/>
      <c r="J81" s="42">
        <v>2</v>
      </c>
      <c r="K81" s="42"/>
      <c r="L81" s="42"/>
      <c r="M81" s="42"/>
      <c r="N81" s="42"/>
      <c r="O81" s="42"/>
      <c r="P81" s="42" t="s">
        <v>23</v>
      </c>
      <c r="Q81" s="9" t="s">
        <v>169</v>
      </c>
    </row>
    <row r="82" spans="1:17" s="2" customFormat="1">
      <c r="A82" s="160"/>
      <c r="B82" s="160"/>
      <c r="C82" s="7">
        <v>1</v>
      </c>
      <c r="D82" s="8" t="s">
        <v>170</v>
      </c>
      <c r="E82" s="9" t="s">
        <v>171</v>
      </c>
      <c r="F82" s="42">
        <v>1</v>
      </c>
      <c r="G82" s="42"/>
      <c r="H82" s="42"/>
      <c r="I82" s="42"/>
      <c r="J82" s="42">
        <v>1</v>
      </c>
      <c r="K82" s="42"/>
      <c r="L82" s="42"/>
      <c r="M82" s="42"/>
      <c r="N82" s="42"/>
      <c r="O82" s="42"/>
      <c r="P82" s="42" t="s">
        <v>23</v>
      </c>
      <c r="Q82" s="9" t="s">
        <v>172</v>
      </c>
    </row>
    <row r="83" spans="1:17" s="2" customFormat="1">
      <c r="A83" s="160"/>
      <c r="B83" s="160"/>
      <c r="C83" s="139">
        <v>1</v>
      </c>
      <c r="D83" s="8" t="s">
        <v>173</v>
      </c>
      <c r="E83" s="9" t="s">
        <v>174</v>
      </c>
      <c r="F83" s="42">
        <v>2</v>
      </c>
      <c r="G83" s="42"/>
      <c r="H83" s="42"/>
      <c r="I83" s="42"/>
      <c r="J83" s="42">
        <v>2</v>
      </c>
      <c r="K83" s="42"/>
      <c r="L83" s="42"/>
      <c r="M83" s="42"/>
      <c r="N83" s="42"/>
      <c r="O83" s="42"/>
      <c r="P83" s="42" t="s">
        <v>23</v>
      </c>
      <c r="Q83" s="9" t="s">
        <v>172</v>
      </c>
    </row>
    <row r="84" spans="1:17" s="2" customFormat="1">
      <c r="A84" s="160"/>
      <c r="B84" s="160"/>
      <c r="C84" s="217">
        <v>4</v>
      </c>
      <c r="D84" s="8" t="s">
        <v>173</v>
      </c>
      <c r="E84" s="9" t="s">
        <v>174</v>
      </c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 t="s">
        <v>23</v>
      </c>
      <c r="Q84" s="9" t="s">
        <v>172</v>
      </c>
    </row>
    <row r="85" spans="1:17" s="124" customFormat="1">
      <c r="A85" s="161"/>
      <c r="B85" s="161"/>
      <c r="C85" s="37" t="s">
        <v>37</v>
      </c>
      <c r="D85" s="20" t="s">
        <v>175</v>
      </c>
      <c r="E85" s="9" t="s">
        <v>176</v>
      </c>
      <c r="F85" s="20">
        <v>1</v>
      </c>
      <c r="G85" s="20"/>
      <c r="H85" s="20"/>
      <c r="I85" s="20">
        <v>1</v>
      </c>
      <c r="J85" s="20"/>
      <c r="K85" s="20">
        <v>24</v>
      </c>
      <c r="L85" s="20"/>
      <c r="M85" s="20"/>
      <c r="N85" s="20">
        <v>24</v>
      </c>
      <c r="O85" s="20"/>
      <c r="P85" s="52" t="s">
        <v>23</v>
      </c>
      <c r="Q85" s="63"/>
    </row>
    <row r="86" spans="1:17" s="124" customFormat="1">
      <c r="A86" s="161"/>
      <c r="B86" s="161"/>
      <c r="C86" s="37">
        <v>2</v>
      </c>
      <c r="D86" s="8" t="s">
        <v>177</v>
      </c>
      <c r="E86" s="9" t="s">
        <v>178</v>
      </c>
      <c r="F86" s="20">
        <v>1</v>
      </c>
      <c r="G86" s="20"/>
      <c r="H86" s="20"/>
      <c r="I86" s="20">
        <v>1</v>
      </c>
      <c r="J86" s="20"/>
      <c r="K86" s="20">
        <v>24</v>
      </c>
      <c r="L86" s="20"/>
      <c r="M86" s="20"/>
      <c r="N86" s="20">
        <v>24</v>
      </c>
      <c r="O86" s="20"/>
      <c r="P86" s="52" t="s">
        <v>23</v>
      </c>
      <c r="Q86" s="63"/>
    </row>
    <row r="87" spans="1:17" s="124" customFormat="1">
      <c r="A87" s="161"/>
      <c r="B87" s="161"/>
      <c r="C87" s="37" t="s">
        <v>52</v>
      </c>
      <c r="D87" s="20" t="s">
        <v>179</v>
      </c>
      <c r="E87" s="9" t="s">
        <v>180</v>
      </c>
      <c r="F87" s="20">
        <v>1</v>
      </c>
      <c r="G87" s="20"/>
      <c r="H87" s="20"/>
      <c r="I87" s="20">
        <v>1</v>
      </c>
      <c r="J87" s="20"/>
      <c r="K87" s="20">
        <v>24</v>
      </c>
      <c r="L87" s="20"/>
      <c r="M87" s="20"/>
      <c r="N87" s="20">
        <v>24</v>
      </c>
      <c r="O87" s="20"/>
      <c r="P87" s="52" t="s">
        <v>23</v>
      </c>
      <c r="Q87" s="63"/>
    </row>
    <row r="88" spans="1:17" s="2" customFormat="1" ht="31.5">
      <c r="A88" s="160"/>
      <c r="B88" s="160"/>
      <c r="C88" s="7" t="s">
        <v>181</v>
      </c>
      <c r="D88" s="8" t="s">
        <v>182</v>
      </c>
      <c r="E88" s="9" t="s">
        <v>183</v>
      </c>
      <c r="F88" s="42">
        <v>1</v>
      </c>
      <c r="G88" s="42"/>
      <c r="H88" s="42"/>
      <c r="I88" s="42"/>
      <c r="J88" s="42">
        <v>1</v>
      </c>
      <c r="K88" s="42"/>
      <c r="L88" s="42"/>
      <c r="M88" s="42"/>
      <c r="N88" s="42"/>
      <c r="O88" s="42"/>
      <c r="P88" s="42" t="s">
        <v>23</v>
      </c>
      <c r="Q88" s="9" t="s">
        <v>184</v>
      </c>
    </row>
    <row r="89" spans="1:17" s="2" customFormat="1">
      <c r="A89" s="160"/>
      <c r="B89" s="160"/>
      <c r="C89" s="7" t="s">
        <v>181</v>
      </c>
      <c r="D89" s="7"/>
      <c r="E89" s="9" t="s">
        <v>185</v>
      </c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 t="s">
        <v>23</v>
      </c>
      <c r="Q89" s="9" t="s">
        <v>169</v>
      </c>
    </row>
    <row r="90" spans="1:17" s="2" customFormat="1" ht="31.5">
      <c r="A90" s="160"/>
      <c r="B90" s="160"/>
      <c r="C90" s="71" t="s">
        <v>186</v>
      </c>
      <c r="D90" s="8" t="s">
        <v>187</v>
      </c>
      <c r="E90" s="9" t="s">
        <v>188</v>
      </c>
      <c r="F90" s="8">
        <v>1</v>
      </c>
      <c r="G90" s="8"/>
      <c r="H90" s="140"/>
      <c r="I90" s="8"/>
      <c r="J90" s="8">
        <v>1</v>
      </c>
      <c r="K90" s="8"/>
      <c r="L90" s="8"/>
      <c r="M90" s="8"/>
      <c r="N90" s="8"/>
      <c r="O90" s="8"/>
      <c r="P90" s="42" t="s">
        <v>23</v>
      </c>
      <c r="Q90" s="9" t="s">
        <v>184</v>
      </c>
    </row>
    <row r="91" spans="1:17" s="2" customFormat="1">
      <c r="A91" s="160"/>
      <c r="B91" s="160"/>
      <c r="C91" s="71" t="s">
        <v>186</v>
      </c>
      <c r="D91" s="8"/>
      <c r="E91" s="73" t="s">
        <v>185</v>
      </c>
      <c r="F91" s="8"/>
      <c r="G91" s="8"/>
      <c r="H91" s="8"/>
      <c r="I91" s="8"/>
      <c r="J91" s="8"/>
      <c r="K91" s="140"/>
      <c r="L91" s="8"/>
      <c r="M91" s="8"/>
      <c r="N91" s="8"/>
      <c r="O91" s="8"/>
      <c r="P91" s="42" t="s">
        <v>23</v>
      </c>
      <c r="Q91" s="9" t="s">
        <v>169</v>
      </c>
    </row>
    <row r="92" spans="1:17" s="2" customFormat="1">
      <c r="A92" s="160"/>
      <c r="B92" s="160"/>
      <c r="C92" s="7">
        <v>8</v>
      </c>
      <c r="D92" s="8" t="s">
        <v>189</v>
      </c>
      <c r="E92" s="9" t="s">
        <v>190</v>
      </c>
      <c r="F92" s="42">
        <v>1</v>
      </c>
      <c r="G92" s="42"/>
      <c r="H92" s="42"/>
      <c r="I92" s="42"/>
      <c r="J92" s="42">
        <v>1</v>
      </c>
      <c r="K92" s="42"/>
      <c r="L92" s="42"/>
      <c r="M92" s="42"/>
      <c r="N92" s="42"/>
      <c r="O92" s="42"/>
      <c r="P92" s="42" t="s">
        <v>23</v>
      </c>
      <c r="Q92" s="9" t="s">
        <v>172</v>
      </c>
    </row>
    <row r="93" spans="1:17" s="2" customFormat="1">
      <c r="A93" s="162"/>
      <c r="B93" s="162"/>
      <c r="C93" s="152" t="s">
        <v>78</v>
      </c>
      <c r="D93" s="153"/>
      <c r="E93" s="154"/>
      <c r="F93" s="42">
        <f>SUM(F80:F92)</f>
        <v>12</v>
      </c>
      <c r="G93" s="42">
        <f t="shared" ref="G93:O93" si="7">SUM(G80:G92)</f>
        <v>0</v>
      </c>
      <c r="H93" s="42">
        <f t="shared" si="7"/>
        <v>0</v>
      </c>
      <c r="I93" s="42">
        <f t="shared" si="7"/>
        <v>4</v>
      </c>
      <c r="J93" s="42">
        <f t="shared" si="7"/>
        <v>8</v>
      </c>
      <c r="K93" s="42">
        <f t="shared" si="7"/>
        <v>96</v>
      </c>
      <c r="L93" s="42">
        <f t="shared" si="7"/>
        <v>0</v>
      </c>
      <c r="M93" s="42">
        <f t="shared" si="7"/>
        <v>0</v>
      </c>
      <c r="N93" s="42">
        <f t="shared" si="7"/>
        <v>96</v>
      </c>
      <c r="O93" s="42">
        <f t="shared" si="7"/>
        <v>0</v>
      </c>
      <c r="P93" s="42" t="s">
        <v>79</v>
      </c>
      <c r="Q93" s="42" t="s">
        <v>79</v>
      </c>
    </row>
    <row r="94" spans="1:17" s="2" customFormat="1">
      <c r="A94" s="163" t="s">
        <v>191</v>
      </c>
      <c r="B94" s="163" t="s">
        <v>17</v>
      </c>
      <c r="C94" s="7" t="s">
        <v>181</v>
      </c>
      <c r="D94" s="33" t="s">
        <v>192</v>
      </c>
      <c r="E94" s="35" t="s">
        <v>193</v>
      </c>
      <c r="F94" s="41">
        <v>1</v>
      </c>
      <c r="G94" s="41"/>
      <c r="H94" s="41"/>
      <c r="I94" s="41"/>
      <c r="J94" s="41">
        <v>1</v>
      </c>
      <c r="K94" s="41"/>
      <c r="L94" s="41"/>
      <c r="M94" s="41"/>
      <c r="N94" s="41"/>
      <c r="O94" s="41"/>
      <c r="P94" s="41" t="s">
        <v>23</v>
      </c>
      <c r="Q94" s="64" t="s">
        <v>194</v>
      </c>
    </row>
    <row r="95" spans="1:17" s="2" customFormat="1">
      <c r="A95" s="164"/>
      <c r="B95" s="164"/>
      <c r="C95" s="7" t="s">
        <v>37</v>
      </c>
      <c r="D95" s="34" t="s">
        <v>195</v>
      </c>
      <c r="E95" s="35" t="s">
        <v>196</v>
      </c>
      <c r="F95" s="41">
        <v>0.5</v>
      </c>
      <c r="G95" s="41"/>
      <c r="H95" s="41"/>
      <c r="I95" s="41">
        <v>0.5</v>
      </c>
      <c r="J95" s="41"/>
      <c r="K95" s="146">
        <v>12</v>
      </c>
      <c r="L95" s="41"/>
      <c r="M95" s="41"/>
      <c r="N95" s="41">
        <v>12</v>
      </c>
      <c r="O95" s="41"/>
      <c r="P95" s="41" t="s">
        <v>23</v>
      </c>
      <c r="Q95" s="40"/>
    </row>
    <row r="96" spans="1:17" s="2" customFormat="1">
      <c r="A96" s="164"/>
      <c r="B96" s="164"/>
      <c r="C96" s="33" t="s">
        <v>52</v>
      </c>
      <c r="D96" s="33" t="s">
        <v>197</v>
      </c>
      <c r="E96" s="35" t="s">
        <v>198</v>
      </c>
      <c r="F96" s="41">
        <v>0.5</v>
      </c>
      <c r="G96" s="41"/>
      <c r="H96" s="41"/>
      <c r="I96" s="41">
        <v>0.5</v>
      </c>
      <c r="J96" s="41"/>
      <c r="K96" s="41">
        <v>12</v>
      </c>
      <c r="L96" s="41"/>
      <c r="M96" s="41"/>
      <c r="N96" s="41">
        <v>12</v>
      </c>
      <c r="O96" s="41"/>
      <c r="P96" s="41" t="s">
        <v>23</v>
      </c>
      <c r="Q96" s="40"/>
    </row>
    <row r="97" spans="1:17" s="2" customFormat="1">
      <c r="A97" s="164"/>
      <c r="B97" s="164"/>
      <c r="C97" s="33" t="s">
        <v>52</v>
      </c>
      <c r="D97" s="34" t="s">
        <v>102</v>
      </c>
      <c r="E97" s="141" t="s">
        <v>199</v>
      </c>
      <c r="F97" s="41">
        <v>0.5</v>
      </c>
      <c r="G97" s="41"/>
      <c r="H97" s="41"/>
      <c r="I97" s="41">
        <v>0.5</v>
      </c>
      <c r="J97" s="41"/>
      <c r="K97" s="41">
        <v>12</v>
      </c>
      <c r="L97" s="41"/>
      <c r="M97" s="41"/>
      <c r="N97" s="41">
        <v>12</v>
      </c>
      <c r="O97" s="41"/>
      <c r="P97" s="41" t="s">
        <v>23</v>
      </c>
      <c r="Q97" s="40"/>
    </row>
    <row r="98" spans="1:17" s="2" customFormat="1">
      <c r="A98" s="164"/>
      <c r="B98" s="164"/>
      <c r="C98" s="50" t="s">
        <v>67</v>
      </c>
      <c r="D98" s="34" t="s">
        <v>200</v>
      </c>
      <c r="E98" s="35" t="s">
        <v>201</v>
      </c>
      <c r="F98" s="41">
        <v>0.5</v>
      </c>
      <c r="G98" s="41"/>
      <c r="H98" s="41"/>
      <c r="I98" s="41">
        <v>0.5</v>
      </c>
      <c r="J98" s="41"/>
      <c r="K98" s="41">
        <v>12</v>
      </c>
      <c r="L98" s="41"/>
      <c r="M98" s="41"/>
      <c r="N98" s="41">
        <v>12</v>
      </c>
      <c r="O98" s="41"/>
      <c r="P98" s="55" t="s">
        <v>23</v>
      </c>
      <c r="Q98" s="40"/>
    </row>
    <row r="99" spans="1:17" s="2" customFormat="1">
      <c r="A99" s="164"/>
      <c r="B99" s="164"/>
      <c r="C99" s="33" t="s">
        <v>67</v>
      </c>
      <c r="D99" s="33" t="s">
        <v>202</v>
      </c>
      <c r="E99" s="35" t="s">
        <v>203</v>
      </c>
      <c r="F99" s="41">
        <v>1</v>
      </c>
      <c r="G99" s="41"/>
      <c r="H99" s="41"/>
      <c r="I99" s="41"/>
      <c r="J99" s="41">
        <v>1</v>
      </c>
      <c r="K99" s="41"/>
      <c r="L99" s="41"/>
      <c r="M99" s="41"/>
      <c r="N99" s="41"/>
      <c r="O99" s="41"/>
      <c r="P99" s="55" t="s">
        <v>23</v>
      </c>
      <c r="Q99" s="64"/>
    </row>
    <row r="100" spans="1:17" s="2" customFormat="1">
      <c r="A100" s="164"/>
      <c r="B100" s="164"/>
      <c r="C100" s="33" t="s">
        <v>67</v>
      </c>
      <c r="D100" s="33" t="s">
        <v>204</v>
      </c>
      <c r="E100" s="35" t="s">
        <v>205</v>
      </c>
      <c r="F100" s="41">
        <v>1</v>
      </c>
      <c r="G100" s="41"/>
      <c r="H100" s="41"/>
      <c r="I100" s="41"/>
      <c r="J100" s="41">
        <v>1</v>
      </c>
      <c r="K100" s="41"/>
      <c r="L100" s="41"/>
      <c r="M100" s="41"/>
      <c r="N100" s="41"/>
      <c r="O100" s="41"/>
      <c r="P100" s="55" t="s">
        <v>23</v>
      </c>
      <c r="Q100" s="64" t="s">
        <v>172</v>
      </c>
    </row>
    <row r="101" spans="1:17" s="2" customFormat="1">
      <c r="A101" s="164"/>
      <c r="B101" s="164"/>
      <c r="C101" s="33" t="s">
        <v>67</v>
      </c>
      <c r="D101" s="33" t="s">
        <v>206</v>
      </c>
      <c r="E101" s="35" t="s">
        <v>207</v>
      </c>
      <c r="F101" s="41">
        <v>0.5</v>
      </c>
      <c r="G101" s="41"/>
      <c r="H101" s="41"/>
      <c r="I101" s="41">
        <v>0.5</v>
      </c>
      <c r="J101" s="41"/>
      <c r="K101" s="41">
        <v>12</v>
      </c>
      <c r="L101" s="41"/>
      <c r="M101" s="41"/>
      <c r="N101" s="41">
        <v>12</v>
      </c>
      <c r="O101" s="41"/>
      <c r="P101" s="41" t="s">
        <v>23</v>
      </c>
      <c r="Q101" s="104"/>
    </row>
    <row r="102" spans="1:17" s="2" customFormat="1">
      <c r="A102" s="165"/>
      <c r="B102" s="165"/>
      <c r="C102" s="152" t="s">
        <v>78</v>
      </c>
      <c r="D102" s="153"/>
      <c r="E102" s="154"/>
      <c r="F102" s="42">
        <f>SUM(F94:F101)</f>
        <v>5.5</v>
      </c>
      <c r="G102" s="42">
        <f t="shared" ref="G102:O102" si="8">SUM(G94:G101)</f>
        <v>0</v>
      </c>
      <c r="H102" s="42">
        <f t="shared" si="8"/>
        <v>0</v>
      </c>
      <c r="I102" s="42">
        <f t="shared" si="8"/>
        <v>2.5</v>
      </c>
      <c r="J102" s="42">
        <f t="shared" si="8"/>
        <v>3</v>
      </c>
      <c r="K102" s="42">
        <f t="shared" si="8"/>
        <v>60</v>
      </c>
      <c r="L102" s="42">
        <f t="shared" si="8"/>
        <v>0</v>
      </c>
      <c r="M102" s="42">
        <f t="shared" si="8"/>
        <v>0</v>
      </c>
      <c r="N102" s="42">
        <f t="shared" si="8"/>
        <v>60</v>
      </c>
      <c r="O102" s="42">
        <f t="shared" si="8"/>
        <v>0</v>
      </c>
      <c r="P102" s="42" t="s">
        <v>79</v>
      </c>
      <c r="Q102" s="42" t="s">
        <v>79</v>
      </c>
    </row>
    <row r="103" spans="1:17" s="2" customFormat="1">
      <c r="A103" s="163" t="s">
        <v>208</v>
      </c>
      <c r="B103" s="163" t="s">
        <v>17</v>
      </c>
      <c r="C103" s="33" t="s">
        <v>67</v>
      </c>
      <c r="D103" s="33" t="s">
        <v>209</v>
      </c>
      <c r="E103" s="35" t="s">
        <v>210</v>
      </c>
      <c r="F103" s="41">
        <v>0.5</v>
      </c>
      <c r="G103" s="41"/>
      <c r="H103" s="41"/>
      <c r="I103" s="41">
        <v>0.5</v>
      </c>
      <c r="J103" s="41"/>
      <c r="K103" s="41">
        <v>8</v>
      </c>
      <c r="L103" s="41"/>
      <c r="M103" s="41"/>
      <c r="N103" s="41">
        <v>8</v>
      </c>
      <c r="O103" s="41"/>
      <c r="P103" s="41" t="s">
        <v>23</v>
      </c>
      <c r="Q103" s="106"/>
    </row>
    <row r="104" spans="1:17" s="2" customFormat="1">
      <c r="A104" s="164"/>
      <c r="B104" s="164"/>
      <c r="C104" s="33" t="s">
        <v>67</v>
      </c>
      <c r="D104" s="33" t="s">
        <v>211</v>
      </c>
      <c r="E104" s="35" t="s">
        <v>212</v>
      </c>
      <c r="F104" s="41">
        <v>0.5</v>
      </c>
      <c r="G104" s="41"/>
      <c r="H104" s="41"/>
      <c r="I104" s="41">
        <v>0.5</v>
      </c>
      <c r="J104" s="41"/>
      <c r="K104" s="41">
        <v>12</v>
      </c>
      <c r="L104" s="41"/>
      <c r="M104" s="41"/>
      <c r="N104" s="41">
        <v>12</v>
      </c>
      <c r="O104" s="41"/>
      <c r="P104" s="41" t="s">
        <v>23</v>
      </c>
      <c r="Q104" s="106"/>
    </row>
    <row r="105" spans="1:17" s="2" customFormat="1">
      <c r="A105" s="164"/>
      <c r="B105" s="164"/>
      <c r="C105" s="33" t="s">
        <v>92</v>
      </c>
      <c r="D105" s="33" t="s">
        <v>213</v>
      </c>
      <c r="E105" s="35" t="s">
        <v>214</v>
      </c>
      <c r="F105" s="41">
        <v>1</v>
      </c>
      <c r="G105" s="41"/>
      <c r="H105" s="41"/>
      <c r="I105" s="41"/>
      <c r="J105" s="41">
        <v>1</v>
      </c>
      <c r="K105" s="41"/>
      <c r="L105" s="41"/>
      <c r="M105" s="41"/>
      <c r="N105" s="41"/>
      <c r="O105" s="41"/>
      <c r="P105" s="41" t="s">
        <v>23</v>
      </c>
      <c r="Q105" s="64" t="s">
        <v>172</v>
      </c>
    </row>
    <row r="106" spans="1:17" s="2" customFormat="1">
      <c r="A106" s="164"/>
      <c r="B106" s="164"/>
      <c r="C106" s="33" t="s">
        <v>92</v>
      </c>
      <c r="D106" s="33" t="s">
        <v>215</v>
      </c>
      <c r="E106" s="35" t="s">
        <v>216</v>
      </c>
      <c r="F106" s="41">
        <v>1</v>
      </c>
      <c r="G106" s="41"/>
      <c r="H106" s="41"/>
      <c r="I106" s="41"/>
      <c r="J106" s="41">
        <v>1</v>
      </c>
      <c r="K106" s="41"/>
      <c r="L106" s="41"/>
      <c r="M106" s="41"/>
      <c r="N106" s="41"/>
      <c r="O106" s="41"/>
      <c r="P106" s="41" t="s">
        <v>23</v>
      </c>
      <c r="Q106" s="64" t="s">
        <v>172</v>
      </c>
    </row>
    <row r="107" spans="1:17" s="2" customFormat="1">
      <c r="A107" s="164"/>
      <c r="B107" s="164"/>
      <c r="C107" s="33" t="s">
        <v>217</v>
      </c>
      <c r="D107" s="33" t="s">
        <v>218</v>
      </c>
      <c r="E107" s="35" t="s">
        <v>219</v>
      </c>
      <c r="F107" s="41">
        <v>4</v>
      </c>
      <c r="G107" s="41"/>
      <c r="H107" s="41"/>
      <c r="I107" s="41"/>
      <c r="J107" s="41">
        <v>4</v>
      </c>
      <c r="K107" s="41"/>
      <c r="L107" s="41"/>
      <c r="M107" s="41"/>
      <c r="N107" s="41"/>
      <c r="O107" s="41"/>
      <c r="P107" s="41" t="s">
        <v>23</v>
      </c>
      <c r="Q107" s="40" t="s">
        <v>220</v>
      </c>
    </row>
    <row r="108" spans="1:17" s="2" customFormat="1">
      <c r="A108" s="164"/>
      <c r="B108" s="164"/>
      <c r="C108" s="33" t="s">
        <v>217</v>
      </c>
      <c r="D108" s="33" t="s">
        <v>221</v>
      </c>
      <c r="E108" s="35" t="s">
        <v>222</v>
      </c>
      <c r="F108" s="41">
        <v>1</v>
      </c>
      <c r="G108" s="41"/>
      <c r="H108" s="41"/>
      <c r="I108" s="41"/>
      <c r="J108" s="41">
        <v>1</v>
      </c>
      <c r="K108" s="41"/>
      <c r="L108" s="41"/>
      <c r="M108" s="41"/>
      <c r="N108" s="41"/>
      <c r="O108" s="41"/>
      <c r="P108" s="41" t="s">
        <v>23</v>
      </c>
      <c r="Q108" s="64" t="s">
        <v>172</v>
      </c>
    </row>
    <row r="109" spans="1:17" s="2" customFormat="1">
      <c r="A109" s="164"/>
      <c r="B109" s="164"/>
      <c r="C109" s="33" t="s">
        <v>217</v>
      </c>
      <c r="D109" s="33" t="s">
        <v>223</v>
      </c>
      <c r="E109" s="35" t="s">
        <v>224</v>
      </c>
      <c r="F109" s="41">
        <v>1</v>
      </c>
      <c r="G109" s="41"/>
      <c r="H109" s="41"/>
      <c r="I109" s="41"/>
      <c r="J109" s="41">
        <v>1</v>
      </c>
      <c r="K109" s="41"/>
      <c r="L109" s="41"/>
      <c r="M109" s="41"/>
      <c r="N109" s="41"/>
      <c r="O109" s="41"/>
      <c r="P109" s="41" t="s">
        <v>23</v>
      </c>
      <c r="Q109" s="64" t="s">
        <v>172</v>
      </c>
    </row>
    <row r="110" spans="1:17" s="2" customFormat="1">
      <c r="A110" s="164"/>
      <c r="B110" s="164"/>
      <c r="C110" s="142" t="s">
        <v>119</v>
      </c>
      <c r="D110" s="33" t="s">
        <v>225</v>
      </c>
      <c r="E110" s="35" t="s">
        <v>226</v>
      </c>
      <c r="F110" s="41">
        <v>0.5</v>
      </c>
      <c r="G110" s="41"/>
      <c r="H110" s="41"/>
      <c r="I110" s="41">
        <v>0.5</v>
      </c>
      <c r="J110" s="41"/>
      <c r="K110" s="41">
        <v>12</v>
      </c>
      <c r="L110" s="41"/>
      <c r="M110" s="41"/>
      <c r="N110" s="41">
        <v>12</v>
      </c>
      <c r="O110" s="41"/>
      <c r="P110" s="41"/>
      <c r="Q110" s="64"/>
    </row>
    <row r="111" spans="1:17" s="2" customFormat="1">
      <c r="A111" s="164"/>
      <c r="B111" s="164"/>
      <c r="C111" s="142" t="s">
        <v>142</v>
      </c>
      <c r="D111" s="43" t="s">
        <v>227</v>
      </c>
      <c r="E111" s="44" t="s">
        <v>228</v>
      </c>
      <c r="F111" s="41">
        <v>0.5</v>
      </c>
      <c r="G111" s="41"/>
      <c r="H111" s="41"/>
      <c r="I111" s="41"/>
      <c r="J111" s="41"/>
      <c r="K111" s="41">
        <v>12</v>
      </c>
      <c r="L111" s="41"/>
      <c r="M111" s="41"/>
      <c r="N111" s="41">
        <v>12</v>
      </c>
      <c r="O111" s="41"/>
      <c r="P111" s="41"/>
      <c r="Q111" s="64"/>
    </row>
    <row r="112" spans="1:17" s="2" customFormat="1">
      <c r="A112" s="164"/>
      <c r="B112" s="164"/>
      <c r="C112" s="7" t="s">
        <v>229</v>
      </c>
      <c r="D112" s="33" t="s">
        <v>230</v>
      </c>
      <c r="E112" s="35" t="s">
        <v>231</v>
      </c>
      <c r="F112" s="40">
        <v>12</v>
      </c>
      <c r="G112" s="40"/>
      <c r="H112" s="40"/>
      <c r="I112" s="40"/>
      <c r="J112" s="40">
        <v>12</v>
      </c>
      <c r="K112" s="41"/>
      <c r="L112" s="41"/>
      <c r="M112" s="41"/>
      <c r="N112" s="41"/>
      <c r="O112" s="41"/>
      <c r="P112" s="41" t="s">
        <v>23</v>
      </c>
      <c r="Q112" s="40" t="s">
        <v>232</v>
      </c>
    </row>
    <row r="113" spans="1:17" s="2" customFormat="1">
      <c r="A113" s="164"/>
      <c r="B113" s="164"/>
      <c r="C113" s="71" t="s">
        <v>233</v>
      </c>
      <c r="D113" s="33" t="s">
        <v>234</v>
      </c>
      <c r="E113" s="35" t="s">
        <v>235</v>
      </c>
      <c r="F113" s="41">
        <v>12</v>
      </c>
      <c r="G113" s="41"/>
      <c r="H113" s="41"/>
      <c r="I113" s="41"/>
      <c r="J113" s="41">
        <v>12</v>
      </c>
      <c r="K113" s="41"/>
      <c r="L113" s="41"/>
      <c r="M113" s="41"/>
      <c r="N113" s="41"/>
      <c r="O113" s="41"/>
      <c r="P113" s="41" t="s">
        <v>23</v>
      </c>
      <c r="Q113" s="106" t="s">
        <v>236</v>
      </c>
    </row>
    <row r="114" spans="1:17" s="2" customFormat="1">
      <c r="A114" s="164"/>
      <c r="B114" s="165"/>
      <c r="C114" s="152" t="s">
        <v>78</v>
      </c>
      <c r="D114" s="153"/>
      <c r="E114" s="154"/>
      <c r="F114" s="42">
        <f>SUM(F103:F113)</f>
        <v>34</v>
      </c>
      <c r="G114" s="42">
        <f t="shared" ref="G114:O114" si="9">SUM(G103:G113)</f>
        <v>0</v>
      </c>
      <c r="H114" s="42">
        <f t="shared" si="9"/>
        <v>0</v>
      </c>
      <c r="I114" s="42">
        <f t="shared" si="9"/>
        <v>1.5</v>
      </c>
      <c r="J114" s="42">
        <f t="shared" si="9"/>
        <v>32</v>
      </c>
      <c r="K114" s="42">
        <f t="shared" si="9"/>
        <v>44</v>
      </c>
      <c r="L114" s="42">
        <f t="shared" si="9"/>
        <v>0</v>
      </c>
      <c r="M114" s="42">
        <f t="shared" si="9"/>
        <v>0</v>
      </c>
      <c r="N114" s="42">
        <f t="shared" si="9"/>
        <v>44</v>
      </c>
      <c r="O114" s="42">
        <f t="shared" si="9"/>
        <v>0</v>
      </c>
      <c r="P114" s="42" t="s">
        <v>79</v>
      </c>
      <c r="Q114" s="42" t="s">
        <v>79</v>
      </c>
    </row>
    <row r="115" spans="1:17" s="2" customFormat="1">
      <c r="A115" s="164"/>
      <c r="B115" s="163" t="s">
        <v>84</v>
      </c>
      <c r="C115" s="33" t="s">
        <v>142</v>
      </c>
      <c r="D115" s="33" t="s">
        <v>237</v>
      </c>
      <c r="E115" s="35" t="s">
        <v>238</v>
      </c>
      <c r="F115" s="41">
        <v>0.5</v>
      </c>
      <c r="G115" s="143"/>
      <c r="H115" s="41"/>
      <c r="I115" s="41">
        <v>0.5</v>
      </c>
      <c r="J115" s="41"/>
      <c r="K115" s="41">
        <v>12</v>
      </c>
      <c r="L115" s="143"/>
      <c r="M115" s="41"/>
      <c r="N115" s="41">
        <v>12</v>
      </c>
      <c r="O115" s="41"/>
      <c r="P115" s="102" t="s">
        <v>23</v>
      </c>
      <c r="Q115" s="40" t="s">
        <v>149</v>
      </c>
    </row>
    <row r="116" spans="1:17" s="2" customFormat="1">
      <c r="A116" s="164"/>
      <c r="B116" s="164"/>
      <c r="C116" s="33">
        <v>7</v>
      </c>
      <c r="D116" s="33" t="s">
        <v>239</v>
      </c>
      <c r="E116" s="35" t="s">
        <v>240</v>
      </c>
      <c r="F116" s="41">
        <v>0.5</v>
      </c>
      <c r="G116" s="41"/>
      <c r="H116" s="41"/>
      <c r="I116" s="41">
        <v>0.5</v>
      </c>
      <c r="J116" s="41"/>
      <c r="K116" s="41">
        <v>12</v>
      </c>
      <c r="L116" s="41"/>
      <c r="M116" s="41"/>
      <c r="N116" s="41">
        <v>12</v>
      </c>
      <c r="O116" s="41"/>
      <c r="P116" s="41" t="s">
        <v>23</v>
      </c>
      <c r="Q116" s="64" t="s">
        <v>141</v>
      </c>
    </row>
    <row r="117" spans="1:17" s="2" customFormat="1">
      <c r="A117" s="165"/>
      <c r="B117" s="165"/>
      <c r="C117" s="152" t="s">
        <v>78</v>
      </c>
      <c r="D117" s="153"/>
      <c r="E117" s="154"/>
      <c r="F117" s="42">
        <f>SUM(F115:F116)-0.5</f>
        <v>0.5</v>
      </c>
      <c r="G117" s="42">
        <f t="shared" ref="G117:O117" si="10">SUM(G115:G116)</f>
        <v>0</v>
      </c>
      <c r="H117" s="42">
        <f t="shared" si="10"/>
        <v>0</v>
      </c>
      <c r="I117" s="42">
        <f t="shared" si="10"/>
        <v>1</v>
      </c>
      <c r="J117" s="42">
        <f t="shared" si="10"/>
        <v>0</v>
      </c>
      <c r="K117" s="42">
        <v>12</v>
      </c>
      <c r="L117" s="42">
        <f t="shared" si="10"/>
        <v>0</v>
      </c>
      <c r="M117" s="42">
        <f t="shared" si="10"/>
        <v>0</v>
      </c>
      <c r="N117" s="42">
        <v>12</v>
      </c>
      <c r="O117" s="42">
        <f t="shared" si="10"/>
        <v>0</v>
      </c>
      <c r="P117" s="42" t="s">
        <v>79</v>
      </c>
      <c r="Q117" s="42" t="s">
        <v>79</v>
      </c>
    </row>
    <row r="118" spans="1:17" s="2" customFormat="1">
      <c r="A118" s="163" t="s">
        <v>241</v>
      </c>
      <c r="B118" s="8" t="s">
        <v>17</v>
      </c>
      <c r="C118" s="7" t="s">
        <v>242</v>
      </c>
      <c r="D118" s="42"/>
      <c r="E118" s="42" t="s">
        <v>243</v>
      </c>
      <c r="F118" s="42">
        <v>8</v>
      </c>
      <c r="G118" s="42"/>
      <c r="H118" s="42"/>
      <c r="I118" s="42"/>
      <c r="J118" s="42">
        <v>8</v>
      </c>
      <c r="K118" s="42"/>
      <c r="L118" s="42"/>
      <c r="M118" s="42"/>
      <c r="N118" s="42"/>
      <c r="O118" s="42"/>
      <c r="P118" s="42"/>
      <c r="Q118" s="42"/>
    </row>
    <row r="119" spans="1:17" s="2" customFormat="1">
      <c r="A119" s="165"/>
      <c r="B119" s="149" t="s">
        <v>78</v>
      </c>
      <c r="C119" s="150"/>
      <c r="D119" s="150"/>
      <c r="E119" s="151"/>
      <c r="F119" s="42">
        <v>8</v>
      </c>
      <c r="G119" s="42">
        <v>0</v>
      </c>
      <c r="H119" s="42">
        <v>0</v>
      </c>
      <c r="I119" s="42">
        <v>0</v>
      </c>
      <c r="J119" s="42">
        <v>8</v>
      </c>
      <c r="K119" s="42">
        <v>0</v>
      </c>
      <c r="L119" s="42">
        <v>0</v>
      </c>
      <c r="M119" s="42">
        <v>0</v>
      </c>
      <c r="N119" s="42">
        <v>0</v>
      </c>
      <c r="O119" s="42">
        <v>0</v>
      </c>
      <c r="P119" s="42" t="s">
        <v>79</v>
      </c>
      <c r="Q119" s="42" t="s">
        <v>79</v>
      </c>
    </row>
    <row r="120" spans="1:17" s="2" customFormat="1">
      <c r="A120" s="149" t="s">
        <v>83</v>
      </c>
      <c r="B120" s="150"/>
      <c r="C120" s="150"/>
      <c r="D120" s="150"/>
      <c r="E120" s="151"/>
      <c r="F120" s="144">
        <f t="shared" ref="F120:O120" si="11">F36+F38+F45+F54+F67+F74+F79+F93+F102+F114+F117+F119</f>
        <v>187.5</v>
      </c>
      <c r="G120" s="8">
        <f t="shared" si="11"/>
        <v>119</v>
      </c>
      <c r="H120" s="8">
        <f t="shared" si="11"/>
        <v>8.5</v>
      </c>
      <c r="I120" s="8">
        <f t="shared" si="11"/>
        <v>9</v>
      </c>
      <c r="J120" s="8">
        <f t="shared" si="11"/>
        <v>51</v>
      </c>
      <c r="K120" s="8">
        <f t="shared" si="11"/>
        <v>2402</v>
      </c>
      <c r="L120" s="8">
        <f t="shared" si="11"/>
        <v>1732</v>
      </c>
      <c r="M120" s="8">
        <f t="shared" si="11"/>
        <v>202</v>
      </c>
      <c r="N120" s="8">
        <f t="shared" si="11"/>
        <v>212</v>
      </c>
      <c r="O120" s="8">
        <f t="shared" si="11"/>
        <v>256</v>
      </c>
      <c r="P120" s="42" t="s">
        <v>79</v>
      </c>
      <c r="Q120" s="42" t="s">
        <v>79</v>
      </c>
    </row>
    <row r="121" spans="1:17">
      <c r="A121" s="113"/>
      <c r="B121" s="113"/>
      <c r="C121" s="100"/>
      <c r="D121" s="145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</row>
    <row r="122" spans="1:17">
      <c r="A122" s="113"/>
      <c r="B122" s="113"/>
      <c r="C122" s="100"/>
      <c r="D122" s="145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</row>
    <row r="123" spans="1:17">
      <c r="A123" s="113"/>
      <c r="B123" s="113"/>
      <c r="C123" s="100"/>
      <c r="D123" s="145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</row>
    <row r="124" spans="1:17">
      <c r="A124" s="113"/>
      <c r="B124" s="113"/>
      <c r="C124" s="100"/>
      <c r="D124" s="145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</row>
    <row r="125" spans="1:17">
      <c r="A125" s="113"/>
      <c r="B125" s="113"/>
      <c r="C125" s="100"/>
      <c r="D125" s="145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</row>
    <row r="126" spans="1:17">
      <c r="A126" s="113"/>
      <c r="B126" s="113"/>
      <c r="C126" s="100"/>
      <c r="D126" s="145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</row>
    <row r="127" spans="1:17">
      <c r="A127" s="113"/>
      <c r="B127" s="113"/>
      <c r="C127" s="100"/>
      <c r="D127" s="145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</row>
    <row r="128" spans="1:17">
      <c r="A128" s="113"/>
      <c r="B128" s="113"/>
      <c r="C128" s="100"/>
      <c r="D128" s="145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</row>
    <row r="129" spans="1:17">
      <c r="A129" s="113"/>
      <c r="B129" s="113"/>
      <c r="C129" s="100"/>
      <c r="D129" s="145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</row>
    <row r="130" spans="1:17">
      <c r="A130" s="113"/>
      <c r="B130" s="113"/>
      <c r="C130" s="100"/>
      <c r="D130" s="145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</row>
    <row r="131" spans="1:17">
      <c r="A131" s="113"/>
      <c r="B131" s="113"/>
      <c r="C131" s="100"/>
      <c r="D131" s="145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</row>
    <row r="132" spans="1:17">
      <c r="A132" s="113"/>
      <c r="B132" s="113"/>
      <c r="C132" s="100"/>
      <c r="D132" s="145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</row>
    <row r="133" spans="1:17">
      <c r="A133" s="113"/>
      <c r="B133" s="113"/>
      <c r="C133" s="100"/>
      <c r="D133" s="145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</row>
    <row r="134" spans="1:17">
      <c r="A134" s="113"/>
      <c r="B134" s="113"/>
      <c r="C134" s="100"/>
      <c r="D134" s="145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</row>
    <row r="135" spans="1:17">
      <c r="A135" s="113"/>
      <c r="B135" s="113"/>
      <c r="C135" s="100"/>
      <c r="D135" s="145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</row>
    <row r="136" spans="1:17">
      <c r="A136" s="113"/>
      <c r="B136" s="113"/>
      <c r="C136" s="100"/>
      <c r="D136" s="145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</row>
    <row r="137" spans="1:17">
      <c r="A137" s="113"/>
      <c r="B137" s="113"/>
      <c r="C137" s="100"/>
      <c r="D137" s="145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</row>
    <row r="138" spans="1:17">
      <c r="A138" s="113"/>
      <c r="B138" s="113"/>
      <c r="C138" s="100"/>
      <c r="D138" s="145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</row>
    <row r="139" spans="1:17">
      <c r="A139" s="113"/>
      <c r="B139" s="113"/>
      <c r="C139" s="100"/>
      <c r="D139" s="145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</row>
    <row r="140" spans="1:17">
      <c r="A140" s="113"/>
      <c r="B140" s="113"/>
      <c r="C140" s="100"/>
      <c r="D140" s="145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</row>
    <row r="141" spans="1:17">
      <c r="A141" s="113"/>
      <c r="B141" s="113"/>
      <c r="C141" s="100"/>
      <c r="D141" s="145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</row>
    <row r="142" spans="1:17">
      <c r="A142" s="113"/>
      <c r="B142" s="113"/>
      <c r="C142" s="100"/>
      <c r="D142" s="145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</row>
    <row r="143" spans="1:17">
      <c r="A143" s="113"/>
      <c r="B143" s="113"/>
      <c r="C143" s="100"/>
      <c r="D143" s="145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</row>
    <row r="144" spans="1:17">
      <c r="A144" s="113"/>
      <c r="B144" s="113"/>
      <c r="C144" s="100"/>
      <c r="D144" s="145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</row>
    <row r="145" spans="1:17">
      <c r="A145" s="113"/>
      <c r="B145" s="113"/>
      <c r="C145" s="100"/>
      <c r="D145" s="145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</row>
    <row r="146" spans="1:17">
      <c r="A146" s="113"/>
      <c r="B146" s="113"/>
      <c r="C146" s="100"/>
      <c r="D146" s="145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</row>
    <row r="147" spans="1:17">
      <c r="A147" s="113"/>
      <c r="B147" s="113"/>
      <c r="C147" s="100"/>
      <c r="D147" s="145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</row>
    <row r="148" spans="1:17">
      <c r="A148" s="113"/>
      <c r="B148" s="113"/>
      <c r="C148" s="100"/>
      <c r="D148" s="145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</row>
    <row r="149" spans="1:17">
      <c r="A149" s="113"/>
      <c r="B149" s="113"/>
      <c r="C149" s="100"/>
      <c r="D149" s="145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</row>
    <row r="150" spans="1:17">
      <c r="A150" s="113"/>
      <c r="B150" s="113"/>
      <c r="C150" s="100"/>
      <c r="D150" s="145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</row>
    <row r="151" spans="1:17">
      <c r="A151" s="113"/>
      <c r="B151" s="113"/>
      <c r="C151" s="100"/>
      <c r="D151" s="145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</row>
    <row r="152" spans="1:17">
      <c r="A152" s="113"/>
      <c r="B152" s="113"/>
      <c r="C152" s="100"/>
      <c r="D152" s="145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</row>
    <row r="153" spans="1:17">
      <c r="A153" s="113"/>
      <c r="B153" s="113"/>
      <c r="C153" s="100"/>
      <c r="D153" s="145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</row>
    <row r="154" spans="1:17">
      <c r="A154" s="113"/>
      <c r="B154" s="113"/>
      <c r="C154" s="100"/>
      <c r="D154" s="145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</row>
    <row r="155" spans="1:17">
      <c r="A155" s="113"/>
      <c r="B155" s="113"/>
      <c r="C155" s="100"/>
      <c r="D155" s="145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</row>
    <row r="156" spans="1:17">
      <c r="A156" s="113"/>
      <c r="B156" s="113"/>
      <c r="C156" s="100"/>
      <c r="D156" s="145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</row>
    <row r="157" spans="1:17">
      <c r="A157" s="113"/>
      <c r="B157" s="113"/>
      <c r="C157" s="100"/>
      <c r="D157" s="145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</row>
    <row r="158" spans="1:17">
      <c r="A158" s="113"/>
      <c r="B158" s="113"/>
      <c r="C158" s="100"/>
      <c r="D158" s="145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</row>
    <row r="159" spans="1:17">
      <c r="A159" s="113"/>
      <c r="B159" s="113"/>
      <c r="C159" s="100"/>
      <c r="D159" s="145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</row>
    <row r="160" spans="1:17">
      <c r="A160" s="113"/>
      <c r="B160" s="113"/>
      <c r="C160" s="100"/>
      <c r="D160" s="145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</row>
    <row r="161" spans="1:17">
      <c r="A161" s="113"/>
      <c r="B161" s="113"/>
      <c r="C161" s="100"/>
      <c r="D161" s="145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</row>
    <row r="162" spans="1:17">
      <c r="A162" s="113"/>
      <c r="B162" s="113"/>
      <c r="C162" s="100"/>
      <c r="D162" s="145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</row>
    <row r="163" spans="1:17">
      <c r="A163" s="113"/>
      <c r="B163" s="113"/>
      <c r="C163" s="100"/>
      <c r="D163" s="145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</row>
    <row r="164" spans="1:17">
      <c r="A164" s="113"/>
      <c r="B164" s="113"/>
      <c r="C164" s="100"/>
      <c r="D164" s="145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</row>
    <row r="165" spans="1:17">
      <c r="A165" s="113"/>
      <c r="B165" s="113"/>
      <c r="C165" s="100"/>
      <c r="D165" s="145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</row>
    <row r="166" spans="1:17">
      <c r="A166" s="113"/>
      <c r="B166" s="113"/>
      <c r="C166" s="100"/>
      <c r="D166" s="145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</row>
    <row r="167" spans="1:17">
      <c r="A167" s="113"/>
      <c r="B167" s="113"/>
      <c r="C167" s="100"/>
      <c r="D167" s="145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</row>
    <row r="168" spans="1:17">
      <c r="A168" s="113"/>
      <c r="B168" s="113"/>
      <c r="C168" s="100"/>
      <c r="D168" s="145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</row>
    <row r="169" spans="1:17">
      <c r="A169" s="113"/>
      <c r="B169" s="113"/>
      <c r="C169" s="100"/>
      <c r="D169" s="145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</row>
    <row r="170" spans="1:17">
      <c r="A170" s="113"/>
      <c r="B170" s="113"/>
      <c r="C170" s="100"/>
      <c r="D170" s="145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</row>
    <row r="171" spans="1:17">
      <c r="A171" s="113"/>
      <c r="B171" s="113"/>
      <c r="C171" s="100"/>
      <c r="D171" s="145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</row>
    <row r="172" spans="1:17">
      <c r="A172" s="113"/>
      <c r="B172" s="113"/>
      <c r="C172" s="100"/>
      <c r="D172" s="145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</row>
    <row r="173" spans="1:17">
      <c r="A173" s="113"/>
      <c r="B173" s="113"/>
      <c r="C173" s="100"/>
      <c r="D173" s="145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</row>
    <row r="174" spans="1:17">
      <c r="A174" s="113"/>
      <c r="B174" s="113"/>
      <c r="C174" s="100"/>
      <c r="D174" s="145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</row>
    <row r="175" spans="1:17">
      <c r="A175" s="113"/>
      <c r="B175" s="113"/>
      <c r="C175" s="100"/>
      <c r="D175" s="145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</row>
    <row r="176" spans="1:17">
      <c r="A176" s="113"/>
      <c r="B176" s="113"/>
      <c r="C176" s="100"/>
      <c r="D176" s="145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</row>
    <row r="177" spans="1:17">
      <c r="A177" s="113"/>
      <c r="B177" s="113"/>
      <c r="C177" s="100"/>
      <c r="D177" s="145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</row>
    <row r="178" spans="1:17">
      <c r="A178" s="113"/>
      <c r="B178" s="113"/>
      <c r="C178" s="100"/>
      <c r="D178" s="145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</row>
    <row r="179" spans="1:17">
      <c r="A179" s="113"/>
      <c r="B179" s="113"/>
      <c r="C179" s="100"/>
      <c r="D179" s="145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</row>
    <row r="180" spans="1:17">
      <c r="A180" s="113"/>
      <c r="B180" s="113"/>
      <c r="C180" s="100"/>
      <c r="D180" s="145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</row>
    <row r="181" spans="1:17">
      <c r="A181" s="113"/>
      <c r="B181" s="113"/>
      <c r="C181" s="100"/>
      <c r="D181" s="145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</row>
    <row r="182" spans="1:17">
      <c r="A182" s="113"/>
      <c r="B182" s="113"/>
      <c r="C182" s="100"/>
      <c r="D182" s="145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</row>
    <row r="183" spans="1:17">
      <c r="A183" s="113"/>
      <c r="B183" s="113"/>
      <c r="C183" s="100"/>
      <c r="D183" s="145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</row>
    <row r="184" spans="1:17">
      <c r="A184" s="113"/>
      <c r="B184" s="113"/>
      <c r="C184" s="100"/>
      <c r="D184" s="145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</row>
    <row r="185" spans="1:17">
      <c r="A185" s="113"/>
      <c r="B185" s="113"/>
      <c r="C185" s="100"/>
      <c r="D185" s="145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</row>
    <row r="186" spans="1:17">
      <c r="A186" s="113"/>
      <c r="B186" s="113"/>
      <c r="C186" s="100"/>
      <c r="D186" s="145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</row>
    <row r="187" spans="1:17">
      <c r="A187" s="113"/>
      <c r="B187" s="113"/>
      <c r="C187" s="100"/>
      <c r="D187" s="145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</row>
    <row r="188" spans="1:17">
      <c r="A188" s="113"/>
      <c r="B188" s="113"/>
      <c r="C188" s="100"/>
      <c r="D188" s="145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</row>
    <row r="189" spans="1:17">
      <c r="A189" s="113"/>
      <c r="B189" s="113"/>
      <c r="C189" s="100"/>
      <c r="D189" s="145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</row>
    <row r="190" spans="1:17">
      <c r="A190" s="113"/>
      <c r="B190" s="113"/>
      <c r="C190" s="100"/>
      <c r="D190" s="145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</row>
    <row r="191" spans="1:17">
      <c r="A191" s="113"/>
      <c r="B191" s="113"/>
      <c r="C191" s="100"/>
      <c r="D191" s="145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</row>
    <row r="192" spans="1:17">
      <c r="A192" s="113"/>
      <c r="B192" s="113"/>
      <c r="C192" s="100"/>
      <c r="D192" s="145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</row>
    <row r="193" spans="1:17">
      <c r="A193" s="113"/>
      <c r="B193" s="113"/>
      <c r="C193" s="100"/>
      <c r="D193" s="145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</row>
    <row r="194" spans="1:17">
      <c r="A194" s="113"/>
      <c r="B194" s="113"/>
      <c r="C194" s="100"/>
      <c r="D194" s="145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</row>
    <row r="195" spans="1:17">
      <c r="A195" s="113"/>
      <c r="B195" s="113"/>
      <c r="C195" s="100"/>
      <c r="D195" s="145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</row>
    <row r="196" spans="1:17">
      <c r="A196" s="113"/>
      <c r="B196" s="113"/>
      <c r="C196" s="100"/>
      <c r="D196" s="145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</row>
    <row r="197" spans="1:17">
      <c r="A197" s="113"/>
      <c r="B197" s="113"/>
      <c r="C197" s="100"/>
      <c r="D197" s="145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</row>
    <row r="198" spans="1:17">
      <c r="A198" s="113"/>
      <c r="B198" s="113"/>
      <c r="C198" s="100"/>
      <c r="D198" s="145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</row>
    <row r="199" spans="1:17">
      <c r="A199" s="113"/>
      <c r="B199" s="113"/>
      <c r="C199" s="100"/>
      <c r="D199" s="145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</row>
    <row r="200" spans="1:17">
      <c r="A200" s="113"/>
      <c r="B200" s="113"/>
      <c r="C200" s="100"/>
      <c r="D200" s="145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</row>
    <row r="201" spans="1:17">
      <c r="A201" s="113"/>
      <c r="B201" s="113"/>
      <c r="C201" s="100"/>
      <c r="D201" s="145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</row>
    <row r="202" spans="1:17">
      <c r="A202" s="113"/>
      <c r="B202" s="113"/>
      <c r="C202" s="100"/>
      <c r="D202" s="145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</row>
    <row r="203" spans="1:17">
      <c r="A203" s="113"/>
      <c r="B203" s="113"/>
      <c r="C203" s="100"/>
      <c r="D203" s="145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</row>
    <row r="204" spans="1:17">
      <c r="A204" s="113"/>
      <c r="B204" s="113"/>
      <c r="C204" s="100"/>
      <c r="D204" s="145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</row>
    <row r="205" spans="1:17">
      <c r="A205" s="113"/>
      <c r="B205" s="113"/>
      <c r="C205" s="100"/>
      <c r="D205" s="145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</row>
    <row r="206" spans="1:17">
      <c r="A206" s="113"/>
      <c r="B206" s="113"/>
      <c r="C206" s="100"/>
      <c r="D206" s="145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</row>
    <row r="207" spans="1:17">
      <c r="A207" s="113"/>
      <c r="B207" s="113"/>
      <c r="C207" s="100"/>
      <c r="D207" s="145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</row>
    <row r="208" spans="1:17">
      <c r="A208" s="113"/>
      <c r="B208" s="113"/>
      <c r="C208" s="100"/>
      <c r="D208" s="145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</row>
    <row r="209" spans="1:17">
      <c r="A209" s="113"/>
      <c r="B209" s="113"/>
      <c r="C209" s="100"/>
      <c r="D209" s="145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</row>
    <row r="210" spans="1:17">
      <c r="A210" s="113"/>
      <c r="B210" s="113"/>
      <c r="C210" s="100"/>
      <c r="D210" s="145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</row>
    <row r="211" spans="1:17">
      <c r="A211" s="113"/>
      <c r="B211" s="113"/>
      <c r="C211" s="100"/>
      <c r="D211" s="145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</row>
    <row r="212" spans="1:17">
      <c r="A212" s="113"/>
      <c r="B212" s="113"/>
      <c r="C212" s="100"/>
      <c r="D212" s="145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</row>
    <row r="213" spans="1:17">
      <c r="A213" s="113"/>
      <c r="B213" s="113"/>
      <c r="C213" s="100"/>
      <c r="D213" s="145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</row>
    <row r="214" spans="1:17">
      <c r="A214" s="113"/>
      <c r="B214" s="113"/>
      <c r="C214" s="100"/>
      <c r="D214" s="145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</row>
    <row r="215" spans="1:17">
      <c r="A215" s="113"/>
      <c r="B215" s="113"/>
      <c r="C215" s="100"/>
      <c r="D215" s="145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</row>
    <row r="216" spans="1:17">
      <c r="A216" s="113"/>
      <c r="B216" s="113"/>
      <c r="C216" s="100"/>
      <c r="D216" s="145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</row>
    <row r="217" spans="1:17">
      <c r="A217" s="113"/>
      <c r="B217" s="113"/>
      <c r="C217" s="100"/>
      <c r="D217" s="145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</row>
    <row r="218" spans="1:17">
      <c r="A218" s="113"/>
      <c r="B218" s="113"/>
      <c r="C218" s="100"/>
      <c r="D218" s="145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</row>
    <row r="219" spans="1:17">
      <c r="A219" s="113"/>
      <c r="B219" s="113"/>
      <c r="C219" s="100"/>
      <c r="D219" s="145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</row>
    <row r="220" spans="1:17">
      <c r="A220" s="113"/>
      <c r="B220" s="113"/>
      <c r="C220" s="100"/>
      <c r="D220" s="145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</row>
    <row r="221" spans="1:17">
      <c r="A221" s="113"/>
      <c r="B221" s="113"/>
      <c r="C221" s="100"/>
      <c r="D221" s="145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</row>
    <row r="222" spans="1:17">
      <c r="A222" s="113"/>
      <c r="B222" s="113"/>
      <c r="C222" s="100"/>
      <c r="D222" s="145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</row>
    <row r="223" spans="1:17">
      <c r="A223" s="113"/>
      <c r="B223" s="113"/>
      <c r="C223" s="100"/>
      <c r="D223" s="145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</row>
    <row r="224" spans="1:17">
      <c r="A224" s="113"/>
      <c r="B224" s="113"/>
      <c r="C224" s="100"/>
      <c r="D224" s="145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</row>
    <row r="225" spans="1:17">
      <c r="A225" s="113"/>
      <c r="B225" s="113"/>
      <c r="C225" s="100"/>
      <c r="D225" s="145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</row>
    <row r="226" spans="1:17">
      <c r="A226" s="113"/>
      <c r="B226" s="113"/>
      <c r="C226" s="100"/>
      <c r="D226" s="145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</row>
    <row r="227" spans="1:17">
      <c r="A227" s="113"/>
      <c r="B227" s="113"/>
      <c r="C227" s="100"/>
      <c r="D227" s="145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</row>
    <row r="228" spans="1:17">
      <c r="A228" s="113"/>
      <c r="B228" s="113"/>
      <c r="C228" s="100"/>
      <c r="D228" s="145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</row>
    <row r="229" spans="1:17">
      <c r="A229" s="113"/>
      <c r="B229" s="113"/>
      <c r="C229" s="100"/>
      <c r="D229" s="145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</row>
    <row r="230" spans="1:17">
      <c r="A230" s="113"/>
      <c r="B230" s="113"/>
      <c r="C230" s="100"/>
      <c r="D230" s="145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</row>
    <row r="231" spans="1:17">
      <c r="A231" s="113"/>
      <c r="B231" s="113"/>
      <c r="C231" s="100"/>
      <c r="D231" s="145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</row>
    <row r="232" spans="1:17">
      <c r="A232" s="113"/>
      <c r="B232" s="113"/>
      <c r="C232" s="100"/>
      <c r="D232" s="145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</row>
    <row r="233" spans="1:17">
      <c r="A233" s="113"/>
      <c r="B233" s="113"/>
      <c r="C233" s="100"/>
      <c r="D233" s="145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</row>
    <row r="234" spans="1:17">
      <c r="A234" s="113"/>
      <c r="B234" s="113"/>
      <c r="C234" s="100"/>
      <c r="D234" s="145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</row>
    <row r="235" spans="1:17">
      <c r="A235" s="113"/>
      <c r="B235" s="113"/>
      <c r="C235" s="100"/>
      <c r="D235" s="145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</row>
    <row r="236" spans="1:17">
      <c r="A236" s="113"/>
      <c r="B236" s="113"/>
      <c r="C236" s="100"/>
      <c r="D236" s="145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</row>
    <row r="237" spans="1:17">
      <c r="A237" s="113"/>
      <c r="B237" s="113"/>
      <c r="C237" s="100"/>
      <c r="D237" s="145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</row>
    <row r="238" spans="1:17">
      <c r="A238" s="113"/>
      <c r="B238" s="113"/>
      <c r="C238" s="100"/>
      <c r="D238" s="145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</row>
    <row r="239" spans="1:17">
      <c r="A239" s="113"/>
      <c r="B239" s="113"/>
      <c r="C239" s="100"/>
      <c r="D239" s="145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</row>
    <row r="240" spans="1:17">
      <c r="A240" s="113"/>
      <c r="B240" s="113"/>
      <c r="C240" s="100"/>
      <c r="D240" s="145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</row>
    <row r="241" spans="1:17">
      <c r="A241" s="113"/>
      <c r="B241" s="113"/>
      <c r="C241" s="100"/>
      <c r="D241" s="145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</row>
    <row r="242" spans="1:17">
      <c r="A242" s="113"/>
      <c r="B242" s="113"/>
      <c r="C242" s="100"/>
      <c r="D242" s="145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</row>
    <row r="243" spans="1:17">
      <c r="A243" s="113"/>
      <c r="B243" s="113"/>
      <c r="C243" s="100"/>
      <c r="D243" s="145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</row>
    <row r="244" spans="1:17">
      <c r="A244" s="113"/>
      <c r="B244" s="113"/>
      <c r="C244" s="100"/>
      <c r="D244" s="145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</row>
    <row r="245" spans="1:17">
      <c r="A245" s="113"/>
      <c r="B245" s="113"/>
      <c r="C245" s="100"/>
      <c r="D245" s="145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</row>
    <row r="246" spans="1:17">
      <c r="A246" s="113"/>
      <c r="B246" s="113"/>
      <c r="C246" s="100"/>
      <c r="D246" s="145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</row>
    <row r="247" spans="1:17">
      <c r="A247" s="113"/>
      <c r="B247" s="113"/>
      <c r="C247" s="100"/>
      <c r="D247" s="145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</row>
    <row r="248" spans="1:17">
      <c r="A248" s="113"/>
      <c r="B248" s="113"/>
      <c r="C248" s="100"/>
      <c r="D248" s="145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</row>
    <row r="249" spans="1:17">
      <c r="A249" s="113"/>
      <c r="B249" s="113"/>
      <c r="C249" s="100"/>
      <c r="D249" s="145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</row>
    <row r="250" spans="1:17">
      <c r="A250" s="113"/>
      <c r="B250" s="113"/>
      <c r="C250" s="100"/>
      <c r="D250" s="145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</row>
    <row r="251" spans="1:17">
      <c r="A251" s="113"/>
      <c r="B251" s="113"/>
      <c r="C251" s="100"/>
      <c r="D251" s="145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</row>
    <row r="252" spans="1:17">
      <c r="A252" s="113"/>
      <c r="B252" s="113"/>
      <c r="C252" s="100"/>
      <c r="D252" s="145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</row>
    <row r="253" spans="1:17">
      <c r="A253" s="113"/>
      <c r="B253" s="113"/>
      <c r="C253" s="100"/>
      <c r="D253" s="145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</row>
    <row r="254" spans="1:17">
      <c r="A254" s="113"/>
      <c r="B254" s="113"/>
      <c r="C254" s="100"/>
      <c r="D254" s="145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</row>
    <row r="255" spans="1:17">
      <c r="A255" s="113"/>
      <c r="B255" s="113"/>
      <c r="C255" s="100"/>
      <c r="D255" s="145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</row>
    <row r="256" spans="1:17">
      <c r="A256" s="113"/>
      <c r="B256" s="113"/>
      <c r="C256" s="100"/>
      <c r="D256" s="145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</row>
    <row r="257" spans="1:17">
      <c r="A257" s="113"/>
      <c r="B257" s="113"/>
      <c r="C257" s="100"/>
      <c r="D257" s="145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</row>
    <row r="258" spans="1:17">
      <c r="A258" s="113"/>
      <c r="B258" s="113"/>
      <c r="C258" s="100"/>
      <c r="D258" s="145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</row>
    <row r="259" spans="1:17">
      <c r="A259" s="113"/>
      <c r="B259" s="113"/>
      <c r="C259" s="100"/>
      <c r="D259" s="145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</row>
    <row r="260" spans="1:17">
      <c r="A260" s="113"/>
      <c r="B260" s="113"/>
      <c r="C260" s="100"/>
      <c r="D260" s="145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</row>
    <row r="261" spans="1:17">
      <c r="A261" s="113"/>
      <c r="B261" s="113"/>
      <c r="C261" s="100"/>
      <c r="D261" s="145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</row>
    <row r="262" spans="1:17">
      <c r="A262" s="113"/>
      <c r="B262" s="113"/>
      <c r="C262" s="100"/>
      <c r="D262" s="145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</row>
    <row r="263" spans="1:17">
      <c r="A263" s="113"/>
      <c r="B263" s="113"/>
      <c r="C263" s="100"/>
      <c r="D263" s="145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</row>
    <row r="264" spans="1:17">
      <c r="A264" s="113"/>
      <c r="B264" s="113"/>
      <c r="C264" s="100"/>
      <c r="D264" s="145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</row>
    <row r="265" spans="1:17">
      <c r="A265" s="113"/>
      <c r="B265" s="113"/>
      <c r="C265" s="100"/>
      <c r="D265" s="145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</row>
    <row r="266" spans="1:17">
      <c r="A266" s="113"/>
      <c r="B266" s="113"/>
      <c r="C266" s="100"/>
      <c r="D266" s="145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</row>
    <row r="267" spans="1:17">
      <c r="A267" s="113"/>
      <c r="B267" s="113"/>
      <c r="C267" s="100"/>
      <c r="D267" s="145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</row>
    <row r="268" spans="1:17">
      <c r="A268" s="113"/>
      <c r="B268" s="113"/>
      <c r="C268" s="100"/>
      <c r="D268" s="145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</row>
    <row r="269" spans="1:17">
      <c r="A269" s="113"/>
      <c r="B269" s="113"/>
      <c r="C269" s="100"/>
      <c r="D269" s="145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</row>
    <row r="270" spans="1:17">
      <c r="A270" s="113"/>
      <c r="B270" s="113"/>
      <c r="C270" s="100"/>
      <c r="D270" s="145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</row>
    <row r="271" spans="1:17">
      <c r="A271" s="113"/>
      <c r="B271" s="113"/>
      <c r="C271" s="100"/>
      <c r="D271" s="145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</row>
    <row r="272" spans="1:17">
      <c r="A272" s="113"/>
      <c r="B272" s="113"/>
      <c r="C272" s="100"/>
      <c r="D272" s="145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</row>
    <row r="273" spans="1:17">
      <c r="A273" s="113"/>
      <c r="B273" s="113"/>
      <c r="C273" s="100"/>
      <c r="D273" s="145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</row>
    <row r="274" spans="1:17">
      <c r="A274" s="113"/>
      <c r="B274" s="113"/>
      <c r="C274" s="100"/>
      <c r="D274" s="145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</row>
    <row r="275" spans="1:17">
      <c r="A275" s="113"/>
      <c r="B275" s="113"/>
      <c r="C275" s="100"/>
      <c r="D275" s="145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</row>
    <row r="276" spans="1:17">
      <c r="A276" s="113"/>
      <c r="B276" s="113"/>
      <c r="C276" s="100"/>
      <c r="D276" s="145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</row>
    <row r="277" spans="1:17">
      <c r="A277" s="113"/>
      <c r="B277" s="113"/>
      <c r="C277" s="100"/>
      <c r="D277" s="145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</row>
    <row r="278" spans="1:17">
      <c r="A278" s="113"/>
      <c r="B278" s="113"/>
      <c r="C278" s="100"/>
      <c r="D278" s="145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</row>
    <row r="279" spans="1:17">
      <c r="A279" s="113"/>
      <c r="B279" s="113"/>
      <c r="C279" s="100"/>
      <c r="D279" s="145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</row>
    <row r="280" spans="1:17">
      <c r="A280" s="113"/>
      <c r="B280" s="113"/>
      <c r="C280" s="100"/>
      <c r="D280" s="145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</row>
    <row r="281" spans="1:17">
      <c r="A281" s="113"/>
      <c r="B281" s="113"/>
      <c r="C281" s="100"/>
      <c r="D281" s="145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</row>
    <row r="282" spans="1:17">
      <c r="A282" s="113"/>
      <c r="B282" s="113"/>
      <c r="C282" s="100"/>
      <c r="D282" s="145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</row>
    <row r="283" spans="1:17">
      <c r="A283" s="113"/>
      <c r="B283" s="113"/>
      <c r="C283" s="100"/>
      <c r="D283" s="145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</row>
    <row r="284" spans="1:17">
      <c r="A284" s="113"/>
      <c r="B284" s="113"/>
      <c r="C284" s="100"/>
      <c r="D284" s="145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</row>
    <row r="285" spans="1:17">
      <c r="A285" s="113"/>
      <c r="B285" s="113"/>
      <c r="C285" s="100"/>
      <c r="D285" s="145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</row>
    <row r="286" spans="1:17">
      <c r="A286" s="113"/>
      <c r="B286" s="113"/>
      <c r="C286" s="100"/>
      <c r="D286" s="145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</row>
    <row r="287" spans="1:17">
      <c r="A287" s="113"/>
      <c r="B287" s="113"/>
      <c r="C287" s="100"/>
      <c r="D287" s="145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</row>
    <row r="288" spans="1:17">
      <c r="A288" s="113"/>
      <c r="B288" s="113"/>
      <c r="C288" s="100"/>
      <c r="D288" s="145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</row>
    <row r="289" spans="1:17">
      <c r="A289" s="113"/>
      <c r="B289" s="113"/>
      <c r="C289" s="100"/>
      <c r="D289" s="145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</row>
    <row r="290" spans="1:17">
      <c r="A290" s="113"/>
      <c r="B290" s="113"/>
      <c r="C290" s="100"/>
      <c r="D290" s="145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</row>
    <row r="291" spans="1:17">
      <c r="A291" s="113"/>
      <c r="B291" s="113"/>
      <c r="C291" s="100"/>
      <c r="D291" s="145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</row>
    <row r="292" spans="1:17">
      <c r="A292" s="113"/>
      <c r="B292" s="113"/>
      <c r="C292" s="100"/>
      <c r="D292" s="145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</row>
    <row r="293" spans="1:17">
      <c r="A293" s="113"/>
      <c r="B293" s="113"/>
      <c r="C293" s="100"/>
      <c r="D293" s="145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</row>
    <row r="294" spans="1:17">
      <c r="A294" s="113"/>
      <c r="B294" s="113"/>
      <c r="C294" s="100"/>
      <c r="D294" s="145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</row>
    <row r="295" spans="1:17">
      <c r="A295" s="113"/>
      <c r="B295" s="113"/>
      <c r="C295" s="100"/>
      <c r="D295" s="145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</row>
    <row r="296" spans="1:17">
      <c r="A296" s="113"/>
      <c r="B296" s="113"/>
      <c r="C296" s="100"/>
      <c r="D296" s="145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</row>
    <row r="297" spans="1:17">
      <c r="A297" s="113"/>
      <c r="B297" s="113"/>
      <c r="C297" s="100"/>
      <c r="D297" s="145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</row>
    <row r="298" spans="1:17">
      <c r="A298" s="113"/>
      <c r="B298" s="113"/>
      <c r="C298" s="100"/>
      <c r="D298" s="145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</row>
    <row r="299" spans="1:17">
      <c r="A299" s="113"/>
      <c r="B299" s="113"/>
      <c r="C299" s="100"/>
      <c r="D299" s="145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</row>
    <row r="300" spans="1:17">
      <c r="A300" s="113"/>
      <c r="B300" s="113"/>
      <c r="C300" s="100"/>
      <c r="D300" s="145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</row>
    <row r="301" spans="1:17">
      <c r="A301" s="113"/>
      <c r="B301" s="113"/>
      <c r="C301" s="100"/>
      <c r="D301" s="145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</row>
    <row r="302" spans="1:17">
      <c r="A302" s="113"/>
      <c r="B302" s="113"/>
      <c r="C302" s="100"/>
      <c r="D302" s="145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</row>
    <row r="303" spans="1:17">
      <c r="A303" s="113"/>
      <c r="B303" s="113"/>
      <c r="C303" s="100"/>
      <c r="D303" s="145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</row>
    <row r="304" spans="1:17">
      <c r="A304" s="113"/>
      <c r="B304" s="113"/>
      <c r="C304" s="100"/>
      <c r="D304" s="145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</row>
    <row r="305" spans="1:17">
      <c r="A305" s="113"/>
      <c r="B305" s="113"/>
      <c r="C305" s="100"/>
      <c r="D305" s="145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</row>
    <row r="306" spans="1:17">
      <c r="A306" s="113"/>
      <c r="B306" s="113"/>
      <c r="C306" s="100"/>
      <c r="D306" s="145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</row>
    <row r="307" spans="1:17">
      <c r="A307" s="113"/>
      <c r="B307" s="113"/>
      <c r="C307" s="100"/>
      <c r="D307" s="145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</row>
    <row r="308" spans="1:17">
      <c r="A308" s="113"/>
      <c r="B308" s="113"/>
      <c r="C308" s="100"/>
      <c r="D308" s="145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</row>
    <row r="309" spans="1:17">
      <c r="A309" s="113"/>
      <c r="B309" s="113"/>
      <c r="C309" s="100"/>
      <c r="D309" s="145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</row>
    <row r="310" spans="1:17">
      <c r="A310" s="113"/>
      <c r="B310" s="113"/>
      <c r="C310" s="100"/>
      <c r="D310" s="145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</row>
    <row r="311" spans="1:17">
      <c r="A311" s="113"/>
      <c r="B311" s="113"/>
      <c r="C311" s="100"/>
      <c r="D311" s="145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</row>
    <row r="312" spans="1:17">
      <c r="A312" s="113"/>
      <c r="B312" s="113"/>
      <c r="C312" s="100"/>
      <c r="D312" s="145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</row>
    <row r="313" spans="1:17">
      <c r="A313" s="113"/>
      <c r="B313" s="113"/>
      <c r="C313" s="100"/>
      <c r="D313" s="145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</row>
    <row r="314" spans="1:17">
      <c r="A314" s="113"/>
      <c r="B314" s="113"/>
      <c r="C314" s="100"/>
      <c r="D314" s="145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</row>
    <row r="315" spans="1:17">
      <c r="A315" s="113"/>
      <c r="B315" s="113"/>
      <c r="C315" s="100"/>
      <c r="D315" s="145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</row>
    <row r="316" spans="1:17">
      <c r="A316" s="113"/>
      <c r="B316" s="113"/>
      <c r="C316" s="100"/>
      <c r="D316" s="145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</row>
    <row r="317" spans="1:17">
      <c r="A317" s="113"/>
      <c r="B317" s="113"/>
      <c r="C317" s="100"/>
      <c r="D317" s="145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</row>
    <row r="318" spans="1:17">
      <c r="A318" s="113"/>
      <c r="B318" s="113"/>
      <c r="C318" s="100"/>
      <c r="D318" s="145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</row>
    <row r="319" spans="1:17">
      <c r="A319" s="113"/>
      <c r="B319" s="113"/>
      <c r="C319" s="100"/>
      <c r="D319" s="145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</row>
    <row r="320" spans="1:17">
      <c r="A320" s="113"/>
      <c r="B320" s="113"/>
      <c r="C320" s="100"/>
      <c r="D320" s="145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</row>
    <row r="321" spans="1:17">
      <c r="A321" s="113"/>
      <c r="B321" s="113"/>
      <c r="C321" s="100"/>
      <c r="D321" s="145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</row>
    <row r="322" spans="1:17">
      <c r="A322" s="113"/>
      <c r="B322" s="113"/>
      <c r="C322" s="100"/>
      <c r="D322" s="145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</row>
    <row r="323" spans="1:17">
      <c r="A323" s="113"/>
      <c r="B323" s="113"/>
      <c r="C323" s="100"/>
      <c r="D323" s="145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</row>
    <row r="324" spans="1:17">
      <c r="A324" s="113"/>
      <c r="B324" s="113"/>
      <c r="C324" s="100"/>
      <c r="D324" s="145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</row>
    <row r="325" spans="1:17">
      <c r="A325" s="113"/>
      <c r="B325" s="113"/>
      <c r="C325" s="100"/>
      <c r="D325" s="145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</row>
    <row r="326" spans="1:17">
      <c r="A326" s="113"/>
      <c r="B326" s="113"/>
      <c r="C326" s="100"/>
      <c r="D326" s="145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</row>
    <row r="327" spans="1:17">
      <c r="A327" s="113"/>
      <c r="B327" s="113"/>
      <c r="C327" s="100"/>
      <c r="D327" s="145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</row>
    <row r="328" spans="1:17">
      <c r="A328" s="113"/>
      <c r="B328" s="113"/>
      <c r="C328" s="100"/>
      <c r="D328" s="145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</row>
    <row r="329" spans="1:17">
      <c r="A329" s="113"/>
      <c r="B329" s="113"/>
      <c r="C329" s="100"/>
      <c r="D329" s="145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</row>
    <row r="330" spans="1:17">
      <c r="A330" s="113"/>
      <c r="B330" s="113"/>
      <c r="C330" s="100"/>
      <c r="D330" s="145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</row>
    <row r="331" spans="1:17">
      <c r="A331" s="113"/>
      <c r="B331" s="113"/>
      <c r="C331" s="100"/>
      <c r="D331" s="145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</row>
    <row r="332" spans="1:17">
      <c r="A332" s="113"/>
      <c r="B332" s="113"/>
      <c r="C332" s="100"/>
      <c r="D332" s="145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</row>
    <row r="333" spans="1:17">
      <c r="A333" s="113"/>
      <c r="B333" s="113"/>
      <c r="C333" s="100"/>
      <c r="D333" s="145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</row>
    <row r="334" spans="1:17">
      <c r="A334" s="113"/>
      <c r="B334" s="113"/>
      <c r="C334" s="100"/>
      <c r="D334" s="145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</row>
    <row r="335" spans="1:17">
      <c r="A335" s="113"/>
      <c r="B335" s="113"/>
      <c r="C335" s="100"/>
      <c r="D335" s="145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</row>
    <row r="336" spans="1:17">
      <c r="A336" s="113"/>
      <c r="B336" s="113"/>
      <c r="C336" s="100"/>
      <c r="D336" s="145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</row>
    <row r="337" spans="1:17">
      <c r="A337" s="113"/>
      <c r="B337" s="113"/>
      <c r="C337" s="100"/>
      <c r="D337" s="145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</row>
    <row r="338" spans="1:17">
      <c r="A338" s="113"/>
      <c r="B338" s="113"/>
      <c r="C338" s="100"/>
      <c r="D338" s="145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</row>
    <row r="339" spans="1:17">
      <c r="A339" s="113"/>
      <c r="B339" s="113"/>
      <c r="C339" s="100"/>
      <c r="D339" s="145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</row>
    <row r="340" spans="1:17">
      <c r="A340" s="113"/>
      <c r="B340" s="113"/>
      <c r="C340" s="100"/>
      <c r="D340" s="145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</row>
    <row r="341" spans="1:17">
      <c r="A341" s="113"/>
      <c r="B341" s="113"/>
      <c r="C341" s="100"/>
      <c r="D341" s="145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</row>
    <row r="342" spans="1:17">
      <c r="A342" s="113"/>
      <c r="B342" s="113"/>
      <c r="C342" s="100"/>
      <c r="D342" s="145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</row>
    <row r="343" spans="1:17">
      <c r="A343" s="113"/>
      <c r="B343" s="113"/>
      <c r="C343" s="100"/>
      <c r="D343" s="145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</row>
  </sheetData>
  <mergeCells count="46">
    <mergeCell ref="Q39:Q44"/>
    <mergeCell ref="Q68:Q70"/>
    <mergeCell ref="Q71:Q73"/>
    <mergeCell ref="Q75:Q78"/>
    <mergeCell ref="B68:B74"/>
    <mergeCell ref="B75:B79"/>
    <mergeCell ref="B80:B93"/>
    <mergeCell ref="B94:B102"/>
    <mergeCell ref="B103:B114"/>
    <mergeCell ref="A120:E120"/>
    <mergeCell ref="A2:A3"/>
    <mergeCell ref="A4:A45"/>
    <mergeCell ref="A46:A54"/>
    <mergeCell ref="A55:A67"/>
    <mergeCell ref="A68:A74"/>
    <mergeCell ref="A75:A79"/>
    <mergeCell ref="A80:A93"/>
    <mergeCell ref="A94:A102"/>
    <mergeCell ref="A103:A117"/>
    <mergeCell ref="A118:A119"/>
    <mergeCell ref="B2:B3"/>
    <mergeCell ref="B4:B36"/>
    <mergeCell ref="B39:B45"/>
    <mergeCell ref="B46:B54"/>
    <mergeCell ref="B55:B67"/>
    <mergeCell ref="C93:E93"/>
    <mergeCell ref="C102:E102"/>
    <mergeCell ref="C114:E114"/>
    <mergeCell ref="C117:E117"/>
    <mergeCell ref="B119:E119"/>
    <mergeCell ref="B115:B117"/>
    <mergeCell ref="C45:E45"/>
    <mergeCell ref="C54:E54"/>
    <mergeCell ref="C67:E67"/>
    <mergeCell ref="C74:E74"/>
    <mergeCell ref="C79:E79"/>
    <mergeCell ref="A1:Q1"/>
    <mergeCell ref="F2:J2"/>
    <mergeCell ref="K2:O2"/>
    <mergeCell ref="C36:E36"/>
    <mergeCell ref="C38:E38"/>
    <mergeCell ref="C2:C3"/>
    <mergeCell ref="D2:D3"/>
    <mergeCell ref="E2:E3"/>
    <mergeCell ref="P2:P3"/>
    <mergeCell ref="Q2:Q3"/>
  </mergeCells>
  <phoneticPr fontId="21" type="noConversion"/>
  <printOptions horizontalCentered="1"/>
  <pageMargins left="0" right="0" top="0" bottom="0.39305555555555599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A19" workbookViewId="0">
      <selection activeCell="Q24" sqref="Q24"/>
    </sheetView>
  </sheetViews>
  <sheetFormatPr defaultColWidth="9" defaultRowHeight="14.25"/>
  <cols>
    <col min="1" max="1" width="12.25" customWidth="1"/>
    <col min="2" max="2" width="8" customWidth="1"/>
    <col min="3" max="3" width="9.625" customWidth="1"/>
    <col min="4" max="5" width="8.5" customWidth="1"/>
    <col min="6" max="6" width="8.875" customWidth="1"/>
    <col min="7" max="7" width="8" customWidth="1"/>
    <col min="8" max="8" width="11.25" customWidth="1"/>
    <col min="9" max="12" width="8.5" customWidth="1"/>
    <col min="13" max="14" width="8" customWidth="1"/>
    <col min="15" max="15" width="5.625" customWidth="1"/>
  </cols>
  <sheetData>
    <row r="1" spans="1:14" ht="14.25" customHeight="1">
      <c r="A1" s="176" t="s">
        <v>244</v>
      </c>
      <c r="B1" s="176"/>
      <c r="C1" s="176"/>
      <c r="D1" s="176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24">
      <c r="A2" s="114" t="s">
        <v>1</v>
      </c>
      <c r="B2" s="114" t="s">
        <v>2</v>
      </c>
      <c r="C2" s="114" t="s">
        <v>6</v>
      </c>
      <c r="D2" s="114" t="s">
        <v>245</v>
      </c>
      <c r="E2" s="114" t="s">
        <v>246</v>
      </c>
      <c r="F2" s="114" t="s">
        <v>247</v>
      </c>
      <c r="G2" s="114" t="s">
        <v>14</v>
      </c>
      <c r="H2" s="114" t="s">
        <v>248</v>
      </c>
      <c r="I2" s="114" t="s">
        <v>249</v>
      </c>
      <c r="J2" s="114" t="s">
        <v>250</v>
      </c>
      <c r="K2" s="114" t="s">
        <v>251</v>
      </c>
      <c r="L2" s="114" t="s">
        <v>252</v>
      </c>
      <c r="M2" s="114" t="s">
        <v>253</v>
      </c>
      <c r="N2" s="114" t="s">
        <v>254</v>
      </c>
    </row>
    <row r="3" spans="1:14">
      <c r="A3" s="115" t="s">
        <v>16</v>
      </c>
      <c r="B3" s="115" t="s">
        <v>17</v>
      </c>
      <c r="C3" s="114">
        <f>填写表!F36</f>
        <v>66</v>
      </c>
      <c r="D3" s="114">
        <f>填写表!G36</f>
        <v>57.5</v>
      </c>
      <c r="E3" s="114">
        <f>填写表!H36</f>
        <v>8.5</v>
      </c>
      <c r="F3" s="114">
        <f>填写表!I36</f>
        <v>0</v>
      </c>
      <c r="G3" s="114">
        <f>填写表!J36</f>
        <v>0</v>
      </c>
      <c r="H3" s="116">
        <f>C3*100/C$15</f>
        <v>35.200000000000003</v>
      </c>
      <c r="I3" s="114">
        <f>填写表!K36</f>
        <v>1206</v>
      </c>
      <c r="J3" s="114">
        <f>填写表!L36</f>
        <v>848</v>
      </c>
      <c r="K3" s="114">
        <f>填写表!M36</f>
        <v>202</v>
      </c>
      <c r="L3" s="114">
        <f>填写表!N36</f>
        <v>0</v>
      </c>
      <c r="M3" s="114">
        <f>填写表!O36</f>
        <v>156</v>
      </c>
      <c r="N3" s="116">
        <f>I3*100/I$15</f>
        <v>50.208159866777684</v>
      </c>
    </row>
    <row r="4" spans="1:14">
      <c r="A4" s="115" t="s">
        <v>16</v>
      </c>
      <c r="B4" s="115" t="s">
        <v>80</v>
      </c>
      <c r="C4" s="114">
        <f>填写表!F38</f>
        <v>2</v>
      </c>
      <c r="D4" s="114">
        <f>填写表!G38</f>
        <v>2</v>
      </c>
      <c r="E4" s="114">
        <f>填写表!H38</f>
        <v>0</v>
      </c>
      <c r="F4" s="114">
        <f>填写表!I38</f>
        <v>0</v>
      </c>
      <c r="G4" s="114">
        <f>填写表!J38</f>
        <v>0</v>
      </c>
      <c r="H4" s="116">
        <f>C4*100/C$15</f>
        <v>1.0666666666666667</v>
      </c>
      <c r="I4" s="114">
        <f>填写表!K37</f>
        <v>32</v>
      </c>
      <c r="J4" s="114">
        <f>填写表!L37</f>
        <v>32</v>
      </c>
      <c r="K4" s="114">
        <f>填写表!M37</f>
        <v>0</v>
      </c>
      <c r="L4" s="114">
        <f>填写表!N37</f>
        <v>0</v>
      </c>
      <c r="M4" s="114">
        <f>填写表!O37</f>
        <v>0</v>
      </c>
      <c r="N4" s="116">
        <f>I4*100/I$15</f>
        <v>1.3322231473771857</v>
      </c>
    </row>
    <row r="5" spans="1:14">
      <c r="A5" s="115" t="s">
        <v>16</v>
      </c>
      <c r="B5" s="115" t="s">
        <v>255</v>
      </c>
      <c r="C5" s="114">
        <f>填写表!F45</f>
        <v>8</v>
      </c>
      <c r="D5" s="114">
        <f>填写表!G45</f>
        <v>8</v>
      </c>
      <c r="E5" s="114">
        <f>填写表!H45</f>
        <v>0</v>
      </c>
      <c r="F5" s="114">
        <f>填写表!I45</f>
        <v>0</v>
      </c>
      <c r="G5" s="114">
        <f>填写表!J45</f>
        <v>0</v>
      </c>
      <c r="H5" s="116">
        <f t="shared" ref="H5:H14" si="0">C5*100/C$15</f>
        <v>4.2666666666666666</v>
      </c>
      <c r="I5" s="114">
        <f>填写表!K45</f>
        <v>128</v>
      </c>
      <c r="J5" s="114">
        <f>填写表!L45</f>
        <v>32</v>
      </c>
      <c r="K5" s="114">
        <f>填写表!M45</f>
        <v>0</v>
      </c>
      <c r="L5" s="114">
        <f>填写表!N45</f>
        <v>0</v>
      </c>
      <c r="M5" s="114">
        <f>填写表!O45</f>
        <v>96</v>
      </c>
      <c r="N5" s="116">
        <f t="shared" ref="N5:N14" si="1">I5*100/I$15</f>
        <v>5.3288925895087429</v>
      </c>
    </row>
    <row r="6" spans="1:14">
      <c r="A6" s="115" t="s">
        <v>95</v>
      </c>
      <c r="B6" s="115" t="s">
        <v>17</v>
      </c>
      <c r="C6" s="114">
        <f>填写表!F54</f>
        <v>17</v>
      </c>
      <c r="D6" s="114">
        <f>填写表!G54</f>
        <v>17</v>
      </c>
      <c r="E6" s="114">
        <f>填写表!H54</f>
        <v>0</v>
      </c>
      <c r="F6" s="114">
        <f>填写表!I54</f>
        <v>0</v>
      </c>
      <c r="G6" s="114">
        <f>填写表!J54</f>
        <v>0</v>
      </c>
      <c r="H6" s="116">
        <f t="shared" si="0"/>
        <v>9.0666666666666664</v>
      </c>
      <c r="I6" s="114">
        <f>填写表!K54</f>
        <v>272</v>
      </c>
      <c r="J6" s="114">
        <f>填写表!L54</f>
        <v>268</v>
      </c>
      <c r="K6" s="114">
        <f>填写表!M54</f>
        <v>0</v>
      </c>
      <c r="L6" s="114">
        <f>填写表!N54</f>
        <v>0</v>
      </c>
      <c r="M6" s="114">
        <f>填写表!O54</f>
        <v>4</v>
      </c>
      <c r="N6" s="116">
        <f t="shared" si="1"/>
        <v>11.323896752706078</v>
      </c>
    </row>
    <row r="7" spans="1:14" ht="24">
      <c r="A7" s="115" t="s">
        <v>112</v>
      </c>
      <c r="B7" s="115" t="s">
        <v>17</v>
      </c>
      <c r="C7" s="114">
        <f>填写表!F67</f>
        <v>27.5</v>
      </c>
      <c r="D7" s="114">
        <f>填写表!G67</f>
        <v>27.5</v>
      </c>
      <c r="E7" s="114">
        <f>填写表!H67</f>
        <v>0</v>
      </c>
      <c r="F7" s="114">
        <f>填写表!I67</f>
        <v>0</v>
      </c>
      <c r="G7" s="114">
        <f>填写表!J67</f>
        <v>0</v>
      </c>
      <c r="H7" s="116">
        <f t="shared" si="0"/>
        <v>14.666666666666666</v>
      </c>
      <c r="I7" s="114">
        <f>填写表!K67</f>
        <v>440</v>
      </c>
      <c r="J7" s="114">
        <f>填写表!L67</f>
        <v>440</v>
      </c>
      <c r="K7" s="114">
        <f>填写表!M67</f>
        <v>0</v>
      </c>
      <c r="L7" s="114">
        <f>填写表!N67</f>
        <v>0</v>
      </c>
      <c r="M7" s="114">
        <f>填写表!O67</f>
        <v>0</v>
      </c>
      <c r="N7" s="116">
        <f t="shared" si="1"/>
        <v>18.318068276436303</v>
      </c>
    </row>
    <row r="8" spans="1:14">
      <c r="A8" s="115" t="s">
        <v>138</v>
      </c>
      <c r="B8" s="115" t="s">
        <v>84</v>
      </c>
      <c r="C8" s="114">
        <f>填写表!F74</f>
        <v>5</v>
      </c>
      <c r="D8" s="114">
        <f>填写表!G74</f>
        <v>5</v>
      </c>
      <c r="E8" s="114">
        <f>填写表!H74</f>
        <v>0</v>
      </c>
      <c r="F8" s="114">
        <f>填写表!I74</f>
        <v>0</v>
      </c>
      <c r="G8" s="114">
        <f>填写表!J74</f>
        <v>0</v>
      </c>
      <c r="H8" s="116">
        <f t="shared" si="0"/>
        <v>2.6666666666666665</v>
      </c>
      <c r="I8" s="114">
        <f>填写表!K74</f>
        <v>80</v>
      </c>
      <c r="J8" s="114">
        <f>填写表!L74</f>
        <v>80</v>
      </c>
      <c r="K8" s="114">
        <f>填写表!M74</f>
        <v>0</v>
      </c>
      <c r="L8" s="114">
        <f>填写表!N74</f>
        <v>0</v>
      </c>
      <c r="M8" s="114">
        <f>填写表!O74</f>
        <v>0</v>
      </c>
      <c r="N8" s="116">
        <f t="shared" si="1"/>
        <v>3.330557868442964</v>
      </c>
    </row>
    <row r="9" spans="1:14">
      <c r="A9" s="115" t="s">
        <v>154</v>
      </c>
      <c r="B9" s="115" t="s">
        <v>84</v>
      </c>
      <c r="C9" s="114">
        <f>填写表!F79</f>
        <v>2</v>
      </c>
      <c r="D9" s="114">
        <f>填写表!G79</f>
        <v>2</v>
      </c>
      <c r="E9" s="114">
        <f>填写表!H79</f>
        <v>0</v>
      </c>
      <c r="F9" s="114">
        <f>填写表!I79</f>
        <v>0</v>
      </c>
      <c r="G9" s="114">
        <f>填写表!J79</f>
        <v>0</v>
      </c>
      <c r="H9" s="116">
        <f t="shared" si="0"/>
        <v>1.0666666666666667</v>
      </c>
      <c r="I9" s="114">
        <f>填写表!K79</f>
        <v>32</v>
      </c>
      <c r="J9" s="114">
        <f>填写表!L79</f>
        <v>32</v>
      </c>
      <c r="K9" s="114">
        <f>填写表!M79</f>
        <v>0</v>
      </c>
      <c r="L9" s="114">
        <f>填写表!N79</f>
        <v>0</v>
      </c>
      <c r="M9" s="114">
        <f>填写表!O79</f>
        <v>0</v>
      </c>
      <c r="N9" s="116">
        <f t="shared" si="1"/>
        <v>1.3322231473771857</v>
      </c>
    </row>
    <row r="10" spans="1:14">
      <c r="A10" s="115" t="s">
        <v>164</v>
      </c>
      <c r="B10" s="115" t="s">
        <v>17</v>
      </c>
      <c r="C10" s="114">
        <f>填写表!F93</f>
        <v>12</v>
      </c>
      <c r="D10" s="114">
        <f>填写表!G93</f>
        <v>0</v>
      </c>
      <c r="E10" s="114">
        <f>填写表!H93</f>
        <v>0</v>
      </c>
      <c r="F10" s="114">
        <f>填写表!I93</f>
        <v>4</v>
      </c>
      <c r="G10" s="114">
        <f>填写表!J93</f>
        <v>8</v>
      </c>
      <c r="H10" s="116">
        <f t="shared" si="0"/>
        <v>6.4</v>
      </c>
      <c r="I10" s="114">
        <f>填写表!K93</f>
        <v>96</v>
      </c>
      <c r="J10" s="114">
        <f>填写表!L93</f>
        <v>0</v>
      </c>
      <c r="K10" s="114">
        <f>填写表!M93</f>
        <v>0</v>
      </c>
      <c r="L10" s="114">
        <f>填写表!N93</f>
        <v>96</v>
      </c>
      <c r="M10" s="114">
        <f>填写表!O93</f>
        <v>0</v>
      </c>
      <c r="N10" s="116">
        <f t="shared" si="1"/>
        <v>3.9966694421315569</v>
      </c>
    </row>
    <row r="11" spans="1:14">
      <c r="A11" s="115" t="s">
        <v>191</v>
      </c>
      <c r="B11" s="115" t="s">
        <v>17</v>
      </c>
      <c r="C11" s="114">
        <f>填写表!F102</f>
        <v>5.5</v>
      </c>
      <c r="D11" s="114">
        <f>填写表!G102</f>
        <v>0</v>
      </c>
      <c r="E11" s="114">
        <f>填写表!H102</f>
        <v>0</v>
      </c>
      <c r="F11" s="114">
        <f>填写表!I102</f>
        <v>2.5</v>
      </c>
      <c r="G11" s="114">
        <f>填写表!J102</f>
        <v>3</v>
      </c>
      <c r="H11" s="116">
        <f t="shared" si="0"/>
        <v>2.9333333333333331</v>
      </c>
      <c r="I11" s="114">
        <f>填写表!K102</f>
        <v>60</v>
      </c>
      <c r="J11" s="114">
        <f>填写表!L102</f>
        <v>0</v>
      </c>
      <c r="K11" s="114">
        <f>填写表!M102</f>
        <v>0</v>
      </c>
      <c r="L11" s="114">
        <f>填写表!N102</f>
        <v>60</v>
      </c>
      <c r="M11" s="114">
        <f>填写表!O102</f>
        <v>0</v>
      </c>
      <c r="N11" s="116">
        <f t="shared" si="1"/>
        <v>2.4979184013322233</v>
      </c>
    </row>
    <row r="12" spans="1:14">
      <c r="A12" s="115" t="s">
        <v>208</v>
      </c>
      <c r="B12" s="115" t="s">
        <v>17</v>
      </c>
      <c r="C12" s="114">
        <f>填写表!F114</f>
        <v>34</v>
      </c>
      <c r="D12" s="114">
        <f>填写表!G114</f>
        <v>0</v>
      </c>
      <c r="E12" s="114">
        <f>填写表!H114</f>
        <v>0</v>
      </c>
      <c r="F12" s="114">
        <f>填写表!I114</f>
        <v>1.5</v>
      </c>
      <c r="G12" s="114">
        <f>填写表!J114</f>
        <v>32</v>
      </c>
      <c r="H12" s="116">
        <f t="shared" si="0"/>
        <v>18.133333333333333</v>
      </c>
      <c r="I12" s="114">
        <f>填写表!K114</f>
        <v>44</v>
      </c>
      <c r="J12" s="114">
        <f>填写表!L102</f>
        <v>0</v>
      </c>
      <c r="K12" s="114">
        <f>填写表!M102</f>
        <v>0</v>
      </c>
      <c r="L12" s="114">
        <f>填写表!N114</f>
        <v>44</v>
      </c>
      <c r="M12" s="114">
        <f>填写表!O102</f>
        <v>0</v>
      </c>
      <c r="N12" s="116">
        <f t="shared" si="1"/>
        <v>1.8318068276436303</v>
      </c>
    </row>
    <row r="13" spans="1:14">
      <c r="A13" s="115" t="s">
        <v>208</v>
      </c>
      <c r="B13" s="115" t="s">
        <v>84</v>
      </c>
      <c r="C13" s="114">
        <f>填写表!F117</f>
        <v>0.5</v>
      </c>
      <c r="D13" s="114">
        <f>填写表!G117</f>
        <v>0</v>
      </c>
      <c r="E13" s="114">
        <f>填写表!H117</f>
        <v>0</v>
      </c>
      <c r="F13" s="114">
        <f>填写表!I117</f>
        <v>1</v>
      </c>
      <c r="G13" s="114">
        <f>填写表!J117</f>
        <v>0</v>
      </c>
      <c r="H13" s="116">
        <f t="shared" si="0"/>
        <v>0.26666666666666666</v>
      </c>
      <c r="I13" s="114">
        <f>填写表!K117</f>
        <v>12</v>
      </c>
      <c r="J13" s="114">
        <f>填写表!L117</f>
        <v>0</v>
      </c>
      <c r="K13" s="114">
        <f>填写表!M117</f>
        <v>0</v>
      </c>
      <c r="L13" s="114">
        <f>填写表!N117</f>
        <v>12</v>
      </c>
      <c r="M13" s="114">
        <f>填写表!O117</f>
        <v>0</v>
      </c>
      <c r="N13" s="116">
        <f t="shared" si="1"/>
        <v>0.49958368026644462</v>
      </c>
    </row>
    <row r="14" spans="1:14">
      <c r="A14" s="115" t="s">
        <v>256</v>
      </c>
      <c r="B14" s="115" t="s">
        <v>17</v>
      </c>
      <c r="C14" s="114">
        <f>填写表!F119</f>
        <v>8</v>
      </c>
      <c r="D14" s="114">
        <f>填写表!G119</f>
        <v>0</v>
      </c>
      <c r="E14" s="114">
        <f>填写表!H119</f>
        <v>0</v>
      </c>
      <c r="F14" s="114">
        <f>填写表!I119</f>
        <v>0</v>
      </c>
      <c r="G14" s="114">
        <f>填写表!J119</f>
        <v>8</v>
      </c>
      <c r="H14" s="116">
        <f t="shared" si="0"/>
        <v>4.2666666666666666</v>
      </c>
      <c r="I14" s="114">
        <f>填写表!K119</f>
        <v>0</v>
      </c>
      <c r="J14" s="114">
        <f>填写表!L119</f>
        <v>0</v>
      </c>
      <c r="K14" s="114">
        <f>填写表!M119</f>
        <v>0</v>
      </c>
      <c r="L14" s="114">
        <f>填写表!N119</f>
        <v>0</v>
      </c>
      <c r="M14" s="114">
        <f>填写表!O119</f>
        <v>0</v>
      </c>
      <c r="N14" s="116">
        <f t="shared" si="1"/>
        <v>0</v>
      </c>
    </row>
    <row r="15" spans="1:14">
      <c r="A15" s="177" t="s">
        <v>83</v>
      </c>
      <c r="B15" s="178"/>
      <c r="C15" s="117">
        <f>SUM(C3:C14)</f>
        <v>187.5</v>
      </c>
      <c r="D15" s="117">
        <f t="shared" ref="D15:N15" si="2">SUM(D3:D14)</f>
        <v>119</v>
      </c>
      <c r="E15" s="117">
        <f t="shared" si="2"/>
        <v>8.5</v>
      </c>
      <c r="F15" s="117">
        <f t="shared" si="2"/>
        <v>9</v>
      </c>
      <c r="G15" s="117">
        <f t="shared" si="2"/>
        <v>51</v>
      </c>
      <c r="H15" s="117">
        <f t="shared" si="2"/>
        <v>100.00000000000003</v>
      </c>
      <c r="I15" s="117">
        <f t="shared" si="2"/>
        <v>2402</v>
      </c>
      <c r="J15" s="117">
        <f t="shared" si="2"/>
        <v>1732</v>
      </c>
      <c r="K15" s="117">
        <f t="shared" si="2"/>
        <v>202</v>
      </c>
      <c r="L15" s="117">
        <f t="shared" si="2"/>
        <v>212</v>
      </c>
      <c r="M15" s="117">
        <f t="shared" si="2"/>
        <v>256</v>
      </c>
      <c r="N15" s="117">
        <f t="shared" si="2"/>
        <v>100.00000000000001</v>
      </c>
    </row>
    <row r="16" spans="1:14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>
      <c r="A17" s="113"/>
      <c r="B17" s="113"/>
      <c r="C17" s="113"/>
      <c r="D17" s="113"/>
      <c r="E17" s="113"/>
      <c r="F17" s="113"/>
      <c r="G17" s="113"/>
      <c r="I17" s="113"/>
      <c r="J17" s="113"/>
      <c r="K17" s="113"/>
      <c r="L17" s="113"/>
      <c r="M17" s="113"/>
      <c r="N17" s="113"/>
    </row>
    <row r="18" spans="1:14">
      <c r="A18" s="179" t="s">
        <v>257</v>
      </c>
      <c r="B18" s="179"/>
      <c r="C18" s="179"/>
      <c r="D18" s="179"/>
      <c r="E18" s="179"/>
      <c r="F18" s="179"/>
      <c r="G18" s="179"/>
      <c r="H18" s="179"/>
      <c r="I18" s="113"/>
      <c r="J18" s="113"/>
      <c r="K18" s="113"/>
      <c r="L18" s="113"/>
      <c r="M18" s="113"/>
      <c r="N18" s="113"/>
    </row>
    <row r="19" spans="1:14">
      <c r="A19" s="114" t="s">
        <v>258</v>
      </c>
      <c r="B19" s="177" t="s">
        <v>1</v>
      </c>
      <c r="C19" s="178"/>
      <c r="D19" s="114" t="s">
        <v>2</v>
      </c>
      <c r="E19" s="114" t="s">
        <v>6</v>
      </c>
      <c r="F19" s="114" t="s">
        <v>259</v>
      </c>
      <c r="G19" s="114" t="s">
        <v>7</v>
      </c>
      <c r="H19" s="114" t="s">
        <v>260</v>
      </c>
      <c r="I19" s="113"/>
      <c r="J19" s="113"/>
      <c r="K19" s="113"/>
      <c r="L19" s="113"/>
      <c r="M19" s="113"/>
      <c r="N19" s="113"/>
    </row>
    <row r="20" spans="1:14">
      <c r="A20" s="191" t="s">
        <v>261</v>
      </c>
      <c r="B20" s="196" t="s">
        <v>16</v>
      </c>
      <c r="C20" s="197"/>
      <c r="D20" s="114" t="s">
        <v>17</v>
      </c>
      <c r="E20" s="118">
        <f>C3</f>
        <v>66</v>
      </c>
      <c r="F20" s="119">
        <f>H3</f>
        <v>35.200000000000003</v>
      </c>
      <c r="G20" s="118">
        <f>I3</f>
        <v>1206</v>
      </c>
      <c r="H20" s="119">
        <f>N3</f>
        <v>50.208159866777684</v>
      </c>
      <c r="I20" s="113"/>
      <c r="J20" s="113"/>
      <c r="K20" s="113"/>
      <c r="L20" s="113"/>
      <c r="M20" s="113"/>
      <c r="N20" s="113"/>
    </row>
    <row r="21" spans="1:14">
      <c r="A21" s="192"/>
      <c r="B21" s="200"/>
      <c r="C21" s="201"/>
      <c r="D21" s="114" t="s">
        <v>80</v>
      </c>
      <c r="E21" s="118">
        <f>C4</f>
        <v>2</v>
      </c>
      <c r="F21" s="119">
        <f>H4</f>
        <v>1.0666666666666667</v>
      </c>
      <c r="G21" s="118">
        <v>32</v>
      </c>
      <c r="H21" s="119">
        <f>N4</f>
        <v>1.3322231473771857</v>
      </c>
      <c r="I21" s="113"/>
      <c r="J21" s="113"/>
      <c r="K21" s="113"/>
      <c r="L21" s="113"/>
      <c r="M21" s="113"/>
      <c r="N21" s="113"/>
    </row>
    <row r="22" spans="1:14">
      <c r="A22" s="192"/>
      <c r="B22" s="198"/>
      <c r="C22" s="199"/>
      <c r="D22" s="114" t="s">
        <v>255</v>
      </c>
      <c r="E22" s="118">
        <f t="shared" ref="E22:E32" si="3">C5</f>
        <v>8</v>
      </c>
      <c r="F22" s="119">
        <f t="shared" ref="F22:F32" si="4">H5</f>
        <v>4.2666666666666666</v>
      </c>
      <c r="G22" s="118">
        <f t="shared" ref="G22:G32" si="5">I5</f>
        <v>128</v>
      </c>
      <c r="H22" s="119">
        <f t="shared" ref="H22:H32" si="6">N5</f>
        <v>5.3288925895087429</v>
      </c>
      <c r="I22" s="113"/>
      <c r="J22" s="113"/>
      <c r="K22" s="113"/>
      <c r="L22" s="113"/>
      <c r="M22" s="113"/>
      <c r="N22" s="113"/>
    </row>
    <row r="23" spans="1:14">
      <c r="A23" s="192"/>
      <c r="B23" s="177" t="s">
        <v>95</v>
      </c>
      <c r="C23" s="178"/>
      <c r="D23" s="114" t="s">
        <v>17</v>
      </c>
      <c r="E23" s="118">
        <f t="shared" si="3"/>
        <v>17</v>
      </c>
      <c r="F23" s="119">
        <f t="shared" si="4"/>
        <v>9.0666666666666664</v>
      </c>
      <c r="G23" s="118">
        <f t="shared" si="5"/>
        <v>272</v>
      </c>
      <c r="H23" s="119">
        <f t="shared" si="6"/>
        <v>11.323896752706078</v>
      </c>
      <c r="I23" s="113"/>
      <c r="J23" s="113"/>
      <c r="K23" s="113"/>
      <c r="L23" s="113"/>
      <c r="M23" s="113"/>
      <c r="N23" s="113"/>
    </row>
    <row r="24" spans="1:14" ht="24">
      <c r="A24" s="192"/>
      <c r="B24" s="191" t="s">
        <v>262</v>
      </c>
      <c r="C24" s="114" t="s">
        <v>112</v>
      </c>
      <c r="D24" s="114" t="s">
        <v>17</v>
      </c>
      <c r="E24" s="118">
        <f t="shared" si="3"/>
        <v>27.5</v>
      </c>
      <c r="F24" s="119">
        <f t="shared" si="4"/>
        <v>14.666666666666666</v>
      </c>
      <c r="G24" s="118">
        <f t="shared" si="5"/>
        <v>440</v>
      </c>
      <c r="H24" s="119">
        <f t="shared" si="6"/>
        <v>18.318068276436303</v>
      </c>
      <c r="I24" s="113"/>
      <c r="J24" s="113"/>
      <c r="K24" s="113"/>
      <c r="L24" s="113"/>
      <c r="M24" s="113"/>
      <c r="N24" s="113"/>
    </row>
    <row r="25" spans="1:14" ht="24">
      <c r="A25" s="192"/>
      <c r="B25" s="192"/>
      <c r="C25" s="114" t="s">
        <v>138</v>
      </c>
      <c r="D25" s="114" t="s">
        <v>80</v>
      </c>
      <c r="E25" s="118">
        <f t="shared" si="3"/>
        <v>5</v>
      </c>
      <c r="F25" s="119">
        <f t="shared" si="4"/>
        <v>2.6666666666666665</v>
      </c>
      <c r="G25" s="118">
        <f t="shared" si="5"/>
        <v>80</v>
      </c>
      <c r="H25" s="119">
        <f t="shared" si="6"/>
        <v>3.330557868442964</v>
      </c>
      <c r="I25" s="113"/>
      <c r="J25" s="113"/>
      <c r="K25" s="113"/>
      <c r="L25" s="113"/>
      <c r="M25" s="113"/>
      <c r="N25" s="113"/>
    </row>
    <row r="26" spans="1:14" ht="24">
      <c r="A26" s="193"/>
      <c r="B26" s="193"/>
      <c r="C26" s="114" t="s">
        <v>154</v>
      </c>
      <c r="D26" s="114" t="s">
        <v>255</v>
      </c>
      <c r="E26" s="118">
        <f t="shared" si="3"/>
        <v>2</v>
      </c>
      <c r="F26" s="119">
        <f t="shared" si="4"/>
        <v>1.0666666666666667</v>
      </c>
      <c r="G26" s="118">
        <f t="shared" si="5"/>
        <v>32</v>
      </c>
      <c r="H26" s="119">
        <f t="shared" si="6"/>
        <v>1.3322231473771857</v>
      </c>
      <c r="I26" s="113"/>
      <c r="J26" s="113"/>
      <c r="K26" s="113"/>
      <c r="L26" s="113"/>
      <c r="M26" s="113"/>
      <c r="N26" s="113"/>
    </row>
    <row r="27" spans="1:14">
      <c r="A27" s="191" t="s">
        <v>263</v>
      </c>
      <c r="B27" s="177" t="s">
        <v>164</v>
      </c>
      <c r="C27" s="178"/>
      <c r="D27" s="114" t="s">
        <v>17</v>
      </c>
      <c r="E27" s="118">
        <f t="shared" si="3"/>
        <v>12</v>
      </c>
      <c r="F27" s="119">
        <f t="shared" si="4"/>
        <v>6.4</v>
      </c>
      <c r="G27" s="118">
        <f t="shared" si="5"/>
        <v>96</v>
      </c>
      <c r="H27" s="119">
        <f t="shared" si="6"/>
        <v>3.9966694421315569</v>
      </c>
      <c r="I27" s="113"/>
      <c r="J27" s="113"/>
      <c r="K27" s="113"/>
      <c r="L27" s="113"/>
      <c r="M27" s="113"/>
      <c r="N27" s="113"/>
    </row>
    <row r="28" spans="1:14">
      <c r="A28" s="192"/>
      <c r="B28" s="177" t="s">
        <v>191</v>
      </c>
      <c r="C28" s="178"/>
      <c r="D28" s="114" t="s">
        <v>17</v>
      </c>
      <c r="E28" s="118">
        <f t="shared" si="3"/>
        <v>5.5</v>
      </c>
      <c r="F28" s="119">
        <f t="shared" si="4"/>
        <v>2.9333333333333331</v>
      </c>
      <c r="G28" s="118">
        <f t="shared" si="5"/>
        <v>60</v>
      </c>
      <c r="H28" s="119">
        <f t="shared" si="6"/>
        <v>2.4979184013322233</v>
      </c>
      <c r="I28" s="113"/>
      <c r="J28" s="113"/>
      <c r="K28" s="113"/>
      <c r="L28" s="113"/>
      <c r="M28" s="113"/>
      <c r="N28" s="113"/>
    </row>
    <row r="29" spans="1:14">
      <c r="A29" s="192"/>
      <c r="B29" s="196" t="s">
        <v>208</v>
      </c>
      <c r="C29" s="197"/>
      <c r="D29" s="114" t="s">
        <v>17</v>
      </c>
      <c r="E29" s="118">
        <f t="shared" si="3"/>
        <v>34</v>
      </c>
      <c r="F29" s="119">
        <f t="shared" si="4"/>
        <v>18.133333333333333</v>
      </c>
      <c r="G29" s="118">
        <f t="shared" si="5"/>
        <v>44</v>
      </c>
      <c r="H29" s="119">
        <f t="shared" si="6"/>
        <v>1.8318068276436303</v>
      </c>
      <c r="I29" s="113"/>
      <c r="J29" s="113"/>
      <c r="K29" s="113"/>
      <c r="L29" s="113"/>
      <c r="M29" s="113"/>
      <c r="N29" s="113"/>
    </row>
    <row r="30" spans="1:14">
      <c r="A30" s="192"/>
      <c r="B30" s="198"/>
      <c r="C30" s="199"/>
      <c r="D30" s="114" t="s">
        <v>84</v>
      </c>
      <c r="E30" s="118">
        <f t="shared" si="3"/>
        <v>0.5</v>
      </c>
      <c r="F30" s="119">
        <f t="shared" si="4"/>
        <v>0.26666666666666666</v>
      </c>
      <c r="G30" s="118">
        <f t="shared" si="5"/>
        <v>12</v>
      </c>
      <c r="H30" s="119">
        <f t="shared" si="6"/>
        <v>0.49958368026644462</v>
      </c>
      <c r="I30" s="113"/>
      <c r="J30" s="113"/>
      <c r="K30" s="113"/>
      <c r="L30" s="113"/>
      <c r="M30" s="113"/>
      <c r="N30" s="113"/>
    </row>
    <row r="31" spans="1:14">
      <c r="A31" s="193"/>
      <c r="B31" s="177" t="s">
        <v>256</v>
      </c>
      <c r="C31" s="178"/>
      <c r="D31" s="114" t="s">
        <v>17</v>
      </c>
      <c r="E31" s="118">
        <f t="shared" si="3"/>
        <v>8</v>
      </c>
      <c r="F31" s="119">
        <f t="shared" si="4"/>
        <v>4.2666666666666666</v>
      </c>
      <c r="G31" s="118">
        <f t="shared" si="5"/>
        <v>0</v>
      </c>
      <c r="H31" s="119">
        <f t="shared" si="6"/>
        <v>0</v>
      </c>
      <c r="I31" s="113"/>
      <c r="J31" s="113"/>
      <c r="K31" s="113"/>
      <c r="L31" s="113"/>
      <c r="M31" s="113"/>
      <c r="N31" s="113"/>
    </row>
    <row r="32" spans="1:14">
      <c r="A32" s="177" t="s">
        <v>83</v>
      </c>
      <c r="B32" s="180"/>
      <c r="C32" s="180"/>
      <c r="D32" s="178"/>
      <c r="E32" s="118">
        <f t="shared" si="3"/>
        <v>187.5</v>
      </c>
      <c r="F32" s="119">
        <f t="shared" si="4"/>
        <v>100.00000000000003</v>
      </c>
      <c r="G32" s="118">
        <f t="shared" si="5"/>
        <v>2402</v>
      </c>
      <c r="H32" s="119">
        <f t="shared" si="6"/>
        <v>100.00000000000001</v>
      </c>
      <c r="I32" s="113"/>
      <c r="J32" s="113"/>
      <c r="K32" s="113"/>
      <c r="L32" s="113"/>
      <c r="M32" s="113"/>
      <c r="N32" s="113"/>
    </row>
    <row r="33" spans="1:16">
      <c r="A33" s="177" t="s">
        <v>264</v>
      </c>
      <c r="B33" s="180"/>
      <c r="C33" s="180"/>
      <c r="D33" s="178"/>
      <c r="E33" s="118">
        <f>SUM(E3:G9)</f>
        <v>8.5</v>
      </c>
      <c r="F33" s="120">
        <f>E33*100/E32</f>
        <v>4.5333333333333332</v>
      </c>
      <c r="G33" s="118"/>
      <c r="H33" s="119"/>
      <c r="I33" s="113"/>
      <c r="J33" s="113"/>
      <c r="K33" s="113"/>
      <c r="L33" s="113"/>
      <c r="M33" s="113"/>
      <c r="N33" s="113"/>
    </row>
    <row r="34" spans="1:16">
      <c r="A34" s="177" t="s">
        <v>263</v>
      </c>
      <c r="B34" s="180"/>
      <c r="C34" s="180"/>
      <c r="D34" s="178"/>
      <c r="E34" s="118">
        <f>SUM(E10:G14)</f>
        <v>60</v>
      </c>
      <c r="F34" s="120">
        <f>E34*100/E32</f>
        <v>32</v>
      </c>
      <c r="G34" s="118"/>
      <c r="H34" s="119"/>
      <c r="I34" s="113"/>
      <c r="J34" s="113"/>
      <c r="K34" s="113"/>
      <c r="L34" s="113"/>
      <c r="M34" s="113"/>
      <c r="N34" s="113"/>
    </row>
    <row r="35" spans="1:16">
      <c r="A35" s="181" t="s">
        <v>265</v>
      </c>
      <c r="B35" s="182"/>
      <c r="C35" s="182"/>
      <c r="D35" s="183"/>
      <c r="E35" s="118">
        <f>E33+E34</f>
        <v>68.5</v>
      </c>
      <c r="F35" s="120">
        <f>E35*100/E32</f>
        <v>36.533333333333331</v>
      </c>
      <c r="G35" s="121"/>
      <c r="H35" s="121"/>
      <c r="I35" s="113"/>
      <c r="J35" s="113"/>
      <c r="K35" s="113"/>
      <c r="L35" s="113"/>
      <c r="M35" s="113"/>
      <c r="N35" s="113"/>
    </row>
    <row r="36" spans="1:16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</row>
    <row r="37" spans="1:16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</row>
    <row r="38" spans="1:16">
      <c r="A38" s="179" t="s">
        <v>266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13"/>
      <c r="N38" s="113"/>
    </row>
    <row r="39" spans="1:16" ht="15.75" customHeight="1">
      <c r="A39" s="184" t="s">
        <v>267</v>
      </c>
      <c r="B39" s="185"/>
      <c r="C39" s="185"/>
      <c r="D39" s="185"/>
      <c r="E39" s="186"/>
      <c r="F39" s="184" t="s">
        <v>268</v>
      </c>
      <c r="G39" s="185"/>
      <c r="H39" s="185"/>
      <c r="I39" s="185"/>
      <c r="J39" s="185"/>
      <c r="K39" s="185"/>
      <c r="L39" s="186"/>
      <c r="M39" s="113"/>
      <c r="N39" s="113"/>
    </row>
    <row r="40" spans="1:16" ht="15.75" customHeight="1">
      <c r="A40" s="194" t="s">
        <v>269</v>
      </c>
      <c r="B40" s="187" t="s">
        <v>270</v>
      </c>
      <c r="C40" s="188"/>
      <c r="D40" s="188"/>
      <c r="E40" s="189"/>
      <c r="F40" s="194" t="s">
        <v>269</v>
      </c>
      <c r="G40" s="187" t="s">
        <v>270</v>
      </c>
      <c r="H40" s="188"/>
      <c r="I40" s="188"/>
      <c r="J40" s="188"/>
      <c r="K40" s="188"/>
      <c r="L40" s="189"/>
      <c r="M40" s="113"/>
      <c r="N40" s="113"/>
    </row>
    <row r="41" spans="1:16" s="112" customFormat="1" ht="47.25">
      <c r="A41" s="195"/>
      <c r="B41" s="122" t="s">
        <v>271</v>
      </c>
      <c r="C41" s="122" t="s">
        <v>272</v>
      </c>
      <c r="D41" s="122" t="s">
        <v>273</v>
      </c>
      <c r="E41" s="122" t="s">
        <v>274</v>
      </c>
      <c r="F41" s="195"/>
      <c r="G41" s="122" t="s">
        <v>271</v>
      </c>
      <c r="H41" s="122" t="s">
        <v>272</v>
      </c>
      <c r="I41" s="122" t="s">
        <v>275</v>
      </c>
      <c r="J41" s="122" t="s">
        <v>273</v>
      </c>
      <c r="K41" s="122" t="s">
        <v>274</v>
      </c>
      <c r="L41" s="122" t="s">
        <v>276</v>
      </c>
      <c r="M41" s="190" t="s">
        <v>277</v>
      </c>
      <c r="N41" s="190"/>
      <c r="O41" s="190"/>
      <c r="P41" s="190"/>
    </row>
    <row r="42" spans="1:16" ht="15.75">
      <c r="A42" s="122">
        <f>B42+C42</f>
        <v>2402</v>
      </c>
      <c r="B42" s="122">
        <f>I3+I6+I7+I10+I11+I12+I14</f>
        <v>2118</v>
      </c>
      <c r="C42" s="122">
        <f>I4+I5+I8+I9+I13</f>
        <v>284</v>
      </c>
      <c r="D42" s="122">
        <f>SUM(L3:L9)+J15+K15</f>
        <v>1934</v>
      </c>
      <c r="E42" s="122">
        <f>SUM(L10:L13)</f>
        <v>212</v>
      </c>
      <c r="F42" s="122">
        <f>G42+H42</f>
        <v>187.5</v>
      </c>
      <c r="G42" s="122">
        <f>C3+C6+C7+C10+C11+C12+C14</f>
        <v>170</v>
      </c>
      <c r="H42" s="122">
        <f>C4+C5+C8+C9+C13</f>
        <v>17.5</v>
      </c>
      <c r="I42" s="122">
        <f>SUM(G3:G13)</f>
        <v>43</v>
      </c>
      <c r="J42" s="122">
        <f>SUM(F3:F9)+D15+E15</f>
        <v>127.5</v>
      </c>
      <c r="K42" s="122">
        <f>SUM(F10:F13)</f>
        <v>9</v>
      </c>
      <c r="L42" s="122">
        <f>C14</f>
        <v>8</v>
      </c>
      <c r="M42" s="113"/>
      <c r="N42" s="113"/>
    </row>
    <row r="43" spans="1:16">
      <c r="I43" s="123"/>
    </row>
  </sheetData>
  <mergeCells count="25">
    <mergeCell ref="B40:E40"/>
    <mergeCell ref="G40:L40"/>
    <mergeCell ref="M41:P41"/>
    <mergeCell ref="A20:A26"/>
    <mergeCell ref="A27:A31"/>
    <mergeCell ref="A40:A41"/>
    <mergeCell ref="B24:B26"/>
    <mergeCell ref="F40:F41"/>
    <mergeCell ref="B29:C30"/>
    <mergeCell ref="B20:C22"/>
    <mergeCell ref="A34:D34"/>
    <mergeCell ref="A35:D35"/>
    <mergeCell ref="A38:L38"/>
    <mergeCell ref="A39:E39"/>
    <mergeCell ref="F39:L39"/>
    <mergeCell ref="B27:C27"/>
    <mergeCell ref="B28:C28"/>
    <mergeCell ref="B31:C31"/>
    <mergeCell ref="A32:D32"/>
    <mergeCell ref="A33:D33"/>
    <mergeCell ref="A1:D1"/>
    <mergeCell ref="A15:B15"/>
    <mergeCell ref="A18:H18"/>
    <mergeCell ref="B19:C19"/>
    <mergeCell ref="B23:C23"/>
  </mergeCells>
  <phoneticPr fontId="21" type="noConversion"/>
  <printOptions horizontalCentered="1"/>
  <pageMargins left="0" right="0" top="0" bottom="0" header="0" footer="0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5"/>
  <sheetViews>
    <sheetView zoomScale="120" zoomScaleNormal="120" workbookViewId="0">
      <pane ySplit="3" topLeftCell="A103" activePane="bottomLeft" state="frozen"/>
      <selection pane="bottomLeft" activeCell="V72" sqref="V72"/>
    </sheetView>
  </sheetViews>
  <sheetFormatPr defaultColWidth="9" defaultRowHeight="14.25"/>
  <cols>
    <col min="1" max="1" width="8.75" style="2" customWidth="1"/>
    <col min="2" max="2" width="4.625" style="2" customWidth="1"/>
    <col min="3" max="3" width="4.375" style="2" customWidth="1"/>
    <col min="4" max="4" width="6.625" style="3" customWidth="1"/>
    <col min="5" max="5" width="15.25" style="2" customWidth="1"/>
    <col min="6" max="6" width="3.875" style="2" customWidth="1"/>
    <col min="7" max="7" width="4.375" style="2" customWidth="1"/>
    <col min="8" max="8" width="4" style="2" customWidth="1"/>
    <col min="9" max="15" width="2.75" style="2" customWidth="1"/>
    <col min="16" max="16" width="3.625" style="2" customWidth="1"/>
    <col min="17" max="17" width="6.75" style="2" customWidth="1"/>
    <col min="18" max="16384" width="9" style="2"/>
  </cols>
  <sheetData>
    <row r="1" spans="1:17" ht="14.25" customHeight="1">
      <c r="A1" s="202" t="s">
        <v>278</v>
      </c>
      <c r="B1" s="202"/>
      <c r="C1" s="202"/>
      <c r="D1" s="203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7">
      <c r="A2" s="209" t="s">
        <v>1</v>
      </c>
      <c r="B2" s="209" t="s">
        <v>2</v>
      </c>
      <c r="C2" s="211" t="s">
        <v>3</v>
      </c>
      <c r="D2" s="209" t="s">
        <v>4</v>
      </c>
      <c r="E2" s="209" t="s">
        <v>5</v>
      </c>
      <c r="F2" s="204" t="s">
        <v>6</v>
      </c>
      <c r="G2" s="205"/>
      <c r="H2" s="205"/>
      <c r="I2" s="205"/>
      <c r="J2" s="206"/>
      <c r="K2" s="204" t="s">
        <v>7</v>
      </c>
      <c r="L2" s="205"/>
      <c r="M2" s="205"/>
      <c r="N2" s="205"/>
      <c r="O2" s="206"/>
      <c r="P2" s="209" t="s">
        <v>8</v>
      </c>
      <c r="Q2" s="209" t="s">
        <v>9</v>
      </c>
    </row>
    <row r="3" spans="1:17" ht="22.5" customHeight="1">
      <c r="A3" s="210"/>
      <c r="B3" s="210"/>
      <c r="C3" s="212"/>
      <c r="D3" s="210"/>
      <c r="E3" s="210"/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15</v>
      </c>
      <c r="P3" s="210"/>
      <c r="Q3" s="210"/>
    </row>
    <row r="4" spans="1:17" ht="21">
      <c r="A4" s="5" t="s">
        <v>16</v>
      </c>
      <c r="B4" s="6" t="s">
        <v>17</v>
      </c>
      <c r="C4" s="7">
        <v>1</v>
      </c>
      <c r="D4" s="8" t="s">
        <v>18</v>
      </c>
      <c r="E4" s="9" t="s">
        <v>19</v>
      </c>
      <c r="F4" s="10">
        <v>2.5</v>
      </c>
      <c r="G4" s="10">
        <v>2</v>
      </c>
      <c r="H4" s="10">
        <v>0.5</v>
      </c>
      <c r="I4" s="10"/>
      <c r="J4" s="10"/>
      <c r="K4" s="10">
        <v>40</v>
      </c>
      <c r="L4" s="10">
        <v>32</v>
      </c>
      <c r="M4" s="10">
        <v>8</v>
      </c>
      <c r="N4" s="10"/>
      <c r="O4" s="10"/>
      <c r="P4" s="42" t="s">
        <v>20</v>
      </c>
      <c r="Q4" s="9"/>
    </row>
    <row r="5" spans="1:17" ht="21">
      <c r="A5" s="5" t="s">
        <v>16</v>
      </c>
      <c r="B5" s="6" t="s">
        <v>17</v>
      </c>
      <c r="C5" s="7">
        <v>1</v>
      </c>
      <c r="D5" s="8" t="s">
        <v>21</v>
      </c>
      <c r="E5" s="9" t="s">
        <v>22</v>
      </c>
      <c r="F5" s="10"/>
      <c r="G5" s="10"/>
      <c r="H5" s="10"/>
      <c r="I5" s="10"/>
      <c r="J5" s="10"/>
      <c r="K5" s="10">
        <v>16</v>
      </c>
      <c r="L5" s="10"/>
      <c r="M5" s="10"/>
      <c r="N5" s="10"/>
      <c r="O5" s="10">
        <v>16</v>
      </c>
      <c r="P5" s="42" t="s">
        <v>23</v>
      </c>
      <c r="Q5" s="9"/>
    </row>
    <row r="6" spans="1:17" ht="37.5" customHeight="1">
      <c r="A6" s="5" t="s">
        <v>16</v>
      </c>
      <c r="B6" s="6" t="s">
        <v>17</v>
      </c>
      <c r="C6" s="6">
        <v>1</v>
      </c>
      <c r="D6" s="6" t="s">
        <v>25</v>
      </c>
      <c r="E6" s="9" t="s">
        <v>26</v>
      </c>
      <c r="F6" s="9">
        <v>4</v>
      </c>
      <c r="G6" s="9">
        <v>4</v>
      </c>
      <c r="H6" s="9"/>
      <c r="I6" s="9"/>
      <c r="J6" s="9"/>
      <c r="K6" s="9">
        <v>64</v>
      </c>
      <c r="L6" s="9">
        <v>64</v>
      </c>
      <c r="M6" s="9"/>
      <c r="N6" s="9"/>
      <c r="O6" s="9"/>
      <c r="P6" s="9" t="s">
        <v>20</v>
      </c>
      <c r="Q6" s="9"/>
    </row>
    <row r="7" spans="1:17" ht="21">
      <c r="A7" s="5" t="s">
        <v>16</v>
      </c>
      <c r="B7" s="6" t="s">
        <v>17</v>
      </c>
      <c r="C7" s="6">
        <v>1</v>
      </c>
      <c r="D7" s="6" t="s">
        <v>27</v>
      </c>
      <c r="E7" s="9" t="s">
        <v>28</v>
      </c>
      <c r="F7" s="9">
        <v>5</v>
      </c>
      <c r="G7" s="9">
        <v>5</v>
      </c>
      <c r="H7" s="9"/>
      <c r="I7" s="9"/>
      <c r="J7" s="9"/>
      <c r="K7" s="9">
        <v>80</v>
      </c>
      <c r="L7" s="9">
        <v>80</v>
      </c>
      <c r="M7" s="9"/>
      <c r="N7" s="9"/>
      <c r="O7" s="9"/>
      <c r="P7" s="9" t="s">
        <v>20</v>
      </c>
      <c r="Q7" s="9"/>
    </row>
    <row r="8" spans="1:17" ht="21">
      <c r="A8" s="5" t="s">
        <v>16</v>
      </c>
      <c r="B8" s="6" t="s">
        <v>17</v>
      </c>
      <c r="C8" s="6">
        <v>1</v>
      </c>
      <c r="D8" s="6" t="s">
        <v>29</v>
      </c>
      <c r="E8" s="9" t="s">
        <v>30</v>
      </c>
      <c r="F8" s="9">
        <v>1</v>
      </c>
      <c r="G8" s="9"/>
      <c r="H8" s="9">
        <v>1</v>
      </c>
      <c r="I8" s="9"/>
      <c r="J8" s="9"/>
      <c r="K8" s="9">
        <v>36</v>
      </c>
      <c r="L8" s="9"/>
      <c r="M8" s="9">
        <v>28</v>
      </c>
      <c r="N8" s="9"/>
      <c r="O8" s="9">
        <v>8</v>
      </c>
      <c r="P8" s="9" t="s">
        <v>23</v>
      </c>
      <c r="Q8" s="9"/>
    </row>
    <row r="9" spans="1:17" ht="21">
      <c r="A9" s="5" t="s">
        <v>16</v>
      </c>
      <c r="B9" s="6" t="s">
        <v>17</v>
      </c>
      <c r="C9" s="6" t="s">
        <v>24</v>
      </c>
      <c r="D9" s="6" t="s">
        <v>31</v>
      </c>
      <c r="E9" s="9" t="s">
        <v>32</v>
      </c>
      <c r="F9" s="9">
        <v>1.5</v>
      </c>
      <c r="G9" s="9">
        <v>1.5</v>
      </c>
      <c r="H9" s="9"/>
      <c r="I9" s="9"/>
      <c r="J9" s="9"/>
      <c r="K9" s="9">
        <v>24</v>
      </c>
      <c r="L9" s="9"/>
      <c r="M9" s="9"/>
      <c r="N9" s="9"/>
      <c r="O9" s="9">
        <v>24</v>
      </c>
      <c r="P9" s="9" t="s">
        <v>23</v>
      </c>
      <c r="Q9" s="9"/>
    </row>
    <row r="10" spans="1:17" ht="21">
      <c r="A10" s="5" t="s">
        <v>16</v>
      </c>
      <c r="B10" s="6" t="s">
        <v>17</v>
      </c>
      <c r="C10" s="6" t="s">
        <v>24</v>
      </c>
      <c r="D10" s="6" t="s">
        <v>33</v>
      </c>
      <c r="E10" s="9" t="s">
        <v>34</v>
      </c>
      <c r="F10" s="9">
        <v>0.5</v>
      </c>
      <c r="G10" s="9">
        <v>0.5</v>
      </c>
      <c r="H10" s="9"/>
      <c r="I10" s="9"/>
      <c r="J10" s="9"/>
      <c r="K10" s="9">
        <v>8</v>
      </c>
      <c r="L10" s="9">
        <v>8</v>
      </c>
      <c r="M10" s="9"/>
      <c r="N10" s="9"/>
      <c r="O10" s="9"/>
      <c r="P10" s="9" t="s">
        <v>23</v>
      </c>
      <c r="Q10" s="9"/>
    </row>
    <row r="11" spans="1:17" ht="21">
      <c r="A11" s="5" t="s">
        <v>95</v>
      </c>
      <c r="B11" s="6" t="s">
        <v>17</v>
      </c>
      <c r="C11" s="6">
        <v>1</v>
      </c>
      <c r="D11" s="6" t="s">
        <v>96</v>
      </c>
      <c r="E11" s="9" t="s">
        <v>97</v>
      </c>
      <c r="F11" s="9">
        <v>2</v>
      </c>
      <c r="G11" s="9">
        <v>2</v>
      </c>
      <c r="H11" s="9"/>
      <c r="I11" s="9"/>
      <c r="J11" s="9"/>
      <c r="K11" s="9">
        <v>32</v>
      </c>
      <c r="L11" s="9">
        <v>28</v>
      </c>
      <c r="M11" s="9"/>
      <c r="N11" s="9"/>
      <c r="O11" s="9">
        <v>4</v>
      </c>
      <c r="P11" s="9" t="s">
        <v>20</v>
      </c>
      <c r="Q11" s="9"/>
    </row>
    <row r="12" spans="1:17" ht="21">
      <c r="A12" s="5" t="s">
        <v>112</v>
      </c>
      <c r="B12" s="6" t="s">
        <v>17</v>
      </c>
      <c r="C12" s="6" t="s">
        <v>24</v>
      </c>
      <c r="D12" s="6" t="s">
        <v>113</v>
      </c>
      <c r="E12" s="9" t="s">
        <v>114</v>
      </c>
      <c r="F12" s="9">
        <v>1</v>
      </c>
      <c r="G12" s="9">
        <v>1</v>
      </c>
      <c r="H12" s="9"/>
      <c r="I12" s="9"/>
      <c r="J12" s="9"/>
      <c r="K12" s="9">
        <v>16</v>
      </c>
      <c r="L12" s="9">
        <v>16</v>
      </c>
      <c r="M12" s="9"/>
      <c r="N12" s="9"/>
      <c r="O12" s="9"/>
      <c r="P12" s="9" t="s">
        <v>23</v>
      </c>
      <c r="Q12" s="9"/>
    </row>
    <row r="13" spans="1:17">
      <c r="A13" s="5" t="s">
        <v>164</v>
      </c>
      <c r="B13" s="6" t="s">
        <v>17</v>
      </c>
      <c r="C13" s="6">
        <v>1</v>
      </c>
      <c r="D13" s="6" t="s">
        <v>165</v>
      </c>
      <c r="E13" s="9" t="s">
        <v>166</v>
      </c>
      <c r="F13" s="9">
        <v>1</v>
      </c>
      <c r="G13" s="9"/>
      <c r="H13" s="9"/>
      <c r="I13" s="9">
        <v>1</v>
      </c>
      <c r="J13" s="9"/>
      <c r="K13" s="9">
        <v>24</v>
      </c>
      <c r="L13" s="9"/>
      <c r="M13" s="9"/>
      <c r="N13" s="9">
        <v>24</v>
      </c>
      <c r="O13" s="9"/>
      <c r="P13" s="9" t="s">
        <v>23</v>
      </c>
      <c r="Q13" s="9"/>
    </row>
    <row r="14" spans="1:17" s="1" customFormat="1">
      <c r="A14" s="11" t="s">
        <v>164</v>
      </c>
      <c r="B14" s="12" t="s">
        <v>17</v>
      </c>
      <c r="C14" s="12">
        <v>1</v>
      </c>
      <c r="D14" s="12" t="s">
        <v>173</v>
      </c>
      <c r="E14" s="13" t="s">
        <v>174</v>
      </c>
      <c r="F14" s="13">
        <v>2</v>
      </c>
      <c r="G14" s="13"/>
      <c r="H14" s="13"/>
      <c r="I14" s="13"/>
      <c r="J14" s="13">
        <v>2</v>
      </c>
      <c r="K14" s="13"/>
      <c r="L14" s="13"/>
      <c r="M14" s="13"/>
      <c r="N14" s="13"/>
      <c r="O14" s="13"/>
      <c r="P14" s="13" t="s">
        <v>23</v>
      </c>
      <c r="Q14" s="13" t="s">
        <v>172</v>
      </c>
    </row>
    <row r="15" spans="1:17">
      <c r="A15" s="5" t="s">
        <v>164</v>
      </c>
      <c r="B15" s="6" t="s">
        <v>17</v>
      </c>
      <c r="C15" s="6">
        <v>1</v>
      </c>
      <c r="D15" s="6" t="s">
        <v>167</v>
      </c>
      <c r="E15" s="9" t="s">
        <v>168</v>
      </c>
      <c r="F15" s="9">
        <v>2</v>
      </c>
      <c r="G15" s="9"/>
      <c r="H15" s="9"/>
      <c r="I15" s="9"/>
      <c r="J15" s="9">
        <v>2</v>
      </c>
      <c r="K15" s="9"/>
      <c r="L15" s="9"/>
      <c r="M15" s="9"/>
      <c r="N15" s="9"/>
      <c r="O15" s="9"/>
      <c r="P15" s="9" t="s">
        <v>23</v>
      </c>
      <c r="Q15" s="9" t="s">
        <v>169</v>
      </c>
    </row>
    <row r="16" spans="1:17" ht="30" customHeight="1">
      <c r="A16" s="5" t="s">
        <v>16</v>
      </c>
      <c r="B16" s="6" t="s">
        <v>17</v>
      </c>
      <c r="C16" s="6">
        <v>1</v>
      </c>
      <c r="D16" s="6" t="s">
        <v>35</v>
      </c>
      <c r="E16" s="9" t="s">
        <v>36</v>
      </c>
      <c r="F16" s="9">
        <v>2</v>
      </c>
      <c r="G16" s="9">
        <v>1</v>
      </c>
      <c r="H16" s="9">
        <v>1</v>
      </c>
      <c r="I16" s="9"/>
      <c r="J16" s="9"/>
      <c r="K16" s="9">
        <v>32</v>
      </c>
      <c r="L16" s="9">
        <v>16</v>
      </c>
      <c r="M16" s="9">
        <v>16</v>
      </c>
      <c r="N16" s="9"/>
      <c r="O16" s="9"/>
      <c r="P16" s="9" t="s">
        <v>23</v>
      </c>
      <c r="Q16" s="9" t="s">
        <v>279</v>
      </c>
    </row>
    <row r="17" spans="1:17">
      <c r="A17" s="14" t="s">
        <v>164</v>
      </c>
      <c r="B17" s="6" t="s">
        <v>17</v>
      </c>
      <c r="C17" s="7">
        <v>1</v>
      </c>
      <c r="D17" s="8" t="s">
        <v>170</v>
      </c>
      <c r="E17" s="9" t="s">
        <v>171</v>
      </c>
      <c r="F17" s="9">
        <v>1</v>
      </c>
      <c r="G17" s="9"/>
      <c r="H17" s="9"/>
      <c r="I17" s="9"/>
      <c r="J17" s="9">
        <v>1</v>
      </c>
      <c r="K17" s="9"/>
      <c r="L17" s="9"/>
      <c r="M17" s="9"/>
      <c r="N17" s="9"/>
      <c r="O17" s="9"/>
      <c r="P17" s="9" t="s">
        <v>23</v>
      </c>
      <c r="Q17" s="9" t="s">
        <v>172</v>
      </c>
    </row>
    <row r="18" spans="1:17">
      <c r="A18" s="15"/>
      <c r="B18" s="16"/>
      <c r="C18" s="17">
        <v>1</v>
      </c>
      <c r="D18" s="207" t="s">
        <v>78</v>
      </c>
      <c r="E18" s="208"/>
      <c r="F18" s="18">
        <f>SUM(F4:F17)</f>
        <v>25.5</v>
      </c>
      <c r="G18" s="18">
        <f>SUM(G4:G17)</f>
        <v>17</v>
      </c>
      <c r="H18" s="18">
        <f>SUM(H4:H17)</f>
        <v>2.5</v>
      </c>
      <c r="I18" s="18">
        <f>SUM(I4:I17)</f>
        <v>1</v>
      </c>
      <c r="J18" s="18">
        <f>SUM(J4:J17)</f>
        <v>5</v>
      </c>
      <c r="K18" s="18">
        <f>SUM(K4:K17)</f>
        <v>372</v>
      </c>
      <c r="L18" s="18">
        <f>SUM(L4:L17)</f>
        <v>244</v>
      </c>
      <c r="M18" s="18">
        <f>SUM(M4:M17)</f>
        <v>52</v>
      </c>
      <c r="N18" s="18">
        <f>SUM(N4:N17)</f>
        <v>24</v>
      </c>
      <c r="O18" s="18">
        <f>SUM(O4:O17)</f>
        <v>52</v>
      </c>
      <c r="P18" s="51" t="s">
        <v>79</v>
      </c>
      <c r="Q18" s="51" t="s">
        <v>79</v>
      </c>
    </row>
    <row r="19" spans="1:17">
      <c r="A19" s="5"/>
      <c r="B19" s="6"/>
      <c r="C19" s="19"/>
      <c r="D19" s="20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52"/>
      <c r="Q19" s="61"/>
    </row>
    <row r="20" spans="1:17" ht="21">
      <c r="A20" s="5" t="s">
        <v>16</v>
      </c>
      <c r="B20" s="6" t="s">
        <v>17</v>
      </c>
      <c r="C20" s="7" t="s">
        <v>37</v>
      </c>
      <c r="D20" s="8" t="s">
        <v>38</v>
      </c>
      <c r="E20" s="9" t="s">
        <v>39</v>
      </c>
      <c r="F20" s="10">
        <v>1</v>
      </c>
      <c r="G20" s="10">
        <v>1</v>
      </c>
      <c r="H20" s="10"/>
      <c r="I20" s="10"/>
      <c r="J20" s="10"/>
      <c r="K20" s="10">
        <v>16</v>
      </c>
      <c r="L20" s="10">
        <v>16</v>
      </c>
      <c r="M20" s="10"/>
      <c r="N20" s="10"/>
      <c r="O20" s="10"/>
      <c r="P20" s="42" t="s">
        <v>23</v>
      </c>
      <c r="Q20" s="9"/>
    </row>
    <row r="21" spans="1:17" ht="21">
      <c r="A21" s="5" t="s">
        <v>16</v>
      </c>
      <c r="B21" s="6" t="s">
        <v>17</v>
      </c>
      <c r="C21" s="7">
        <v>2</v>
      </c>
      <c r="D21" s="8" t="s">
        <v>40</v>
      </c>
      <c r="E21" s="9" t="s">
        <v>41</v>
      </c>
      <c r="F21" s="10">
        <v>2.5</v>
      </c>
      <c r="G21" s="10">
        <v>2</v>
      </c>
      <c r="H21" s="10">
        <v>0.5</v>
      </c>
      <c r="I21" s="10"/>
      <c r="J21" s="10"/>
      <c r="K21" s="10">
        <v>40</v>
      </c>
      <c r="L21" s="10">
        <v>32</v>
      </c>
      <c r="M21" s="10">
        <v>8</v>
      </c>
      <c r="N21" s="10"/>
      <c r="O21" s="10"/>
      <c r="P21" s="53" t="s">
        <v>20</v>
      </c>
      <c r="Q21" s="9"/>
    </row>
    <row r="22" spans="1:17" ht="21">
      <c r="A22" s="5" t="s">
        <v>16</v>
      </c>
      <c r="B22" s="6" t="s">
        <v>17</v>
      </c>
      <c r="C22" s="7">
        <v>2</v>
      </c>
      <c r="D22" s="8" t="s">
        <v>21</v>
      </c>
      <c r="E22" s="9" t="s">
        <v>22</v>
      </c>
      <c r="F22" s="10"/>
      <c r="G22" s="10"/>
      <c r="H22" s="10"/>
      <c r="I22" s="10"/>
      <c r="J22" s="10"/>
      <c r="K22" s="10">
        <v>16</v>
      </c>
      <c r="L22" s="10"/>
      <c r="M22" s="10"/>
      <c r="N22" s="10"/>
      <c r="O22" s="10">
        <v>16</v>
      </c>
      <c r="P22" s="42" t="s">
        <v>23</v>
      </c>
      <c r="Q22" s="9"/>
    </row>
    <row r="23" spans="1:17" ht="21">
      <c r="A23" s="5" t="s">
        <v>16</v>
      </c>
      <c r="B23" s="6" t="s">
        <v>17</v>
      </c>
      <c r="C23" s="7">
        <v>2</v>
      </c>
      <c r="D23" s="8" t="s">
        <v>42</v>
      </c>
      <c r="E23" s="9" t="s">
        <v>43</v>
      </c>
      <c r="F23" s="10">
        <v>4</v>
      </c>
      <c r="G23" s="10">
        <v>4</v>
      </c>
      <c r="H23" s="10"/>
      <c r="I23" s="10"/>
      <c r="J23" s="10"/>
      <c r="K23" s="10">
        <v>64</v>
      </c>
      <c r="L23" s="10">
        <v>64</v>
      </c>
      <c r="M23" s="10"/>
      <c r="N23" s="10"/>
      <c r="O23" s="10"/>
      <c r="P23" s="10" t="s">
        <v>20</v>
      </c>
      <c r="Q23" s="60"/>
    </row>
    <row r="24" spans="1:17">
      <c r="A24" s="5"/>
      <c r="B24" s="6"/>
      <c r="C24" s="7"/>
      <c r="Q24" s="60"/>
    </row>
    <row r="25" spans="1:17" ht="21">
      <c r="A25" s="5" t="s">
        <v>16</v>
      </c>
      <c r="B25" s="6" t="s">
        <v>17</v>
      </c>
      <c r="C25" s="7">
        <v>2</v>
      </c>
      <c r="D25" s="8" t="s">
        <v>44</v>
      </c>
      <c r="E25" s="9" t="s">
        <v>45</v>
      </c>
      <c r="F25" s="10">
        <v>1</v>
      </c>
      <c r="G25" s="10"/>
      <c r="H25" s="10">
        <v>1</v>
      </c>
      <c r="I25" s="10"/>
      <c r="J25" s="10"/>
      <c r="K25" s="10">
        <v>36</v>
      </c>
      <c r="L25" s="10"/>
      <c r="M25" s="10">
        <v>32</v>
      </c>
      <c r="N25" s="10"/>
      <c r="O25" s="10">
        <v>4</v>
      </c>
      <c r="P25" s="42" t="s">
        <v>23</v>
      </c>
      <c r="Q25" s="9"/>
    </row>
    <row r="26" spans="1:17" ht="21">
      <c r="A26" s="5" t="s">
        <v>16</v>
      </c>
      <c r="B26" s="6" t="s">
        <v>17</v>
      </c>
      <c r="C26" s="7">
        <v>2</v>
      </c>
      <c r="D26" s="8" t="s">
        <v>46</v>
      </c>
      <c r="E26" s="9" t="s">
        <v>47</v>
      </c>
      <c r="F26" s="10">
        <v>5</v>
      </c>
      <c r="G26" s="10">
        <v>5</v>
      </c>
      <c r="H26" s="10"/>
      <c r="I26" s="10"/>
      <c r="J26" s="10"/>
      <c r="K26" s="28">
        <v>80</v>
      </c>
      <c r="L26" s="28">
        <v>80</v>
      </c>
      <c r="M26" s="10"/>
      <c r="N26" s="10"/>
      <c r="O26" s="10"/>
      <c r="P26" s="42" t="s">
        <v>20</v>
      </c>
      <c r="Q26" s="62"/>
    </row>
    <row r="27" spans="1:17" ht="21">
      <c r="A27" s="5" t="s">
        <v>16</v>
      </c>
      <c r="B27" s="6" t="s">
        <v>17</v>
      </c>
      <c r="C27" s="7" t="s">
        <v>37</v>
      </c>
      <c r="D27" s="20" t="s">
        <v>48</v>
      </c>
      <c r="E27" s="23" t="s">
        <v>49</v>
      </c>
      <c r="F27" s="10">
        <v>2</v>
      </c>
      <c r="G27" s="10">
        <v>2</v>
      </c>
      <c r="H27" s="10"/>
      <c r="I27" s="10"/>
      <c r="J27" s="10"/>
      <c r="K27" s="10">
        <v>32</v>
      </c>
      <c r="L27" s="10">
        <v>32</v>
      </c>
      <c r="M27" s="10"/>
      <c r="N27" s="10"/>
      <c r="O27" s="10"/>
      <c r="P27" s="42" t="s">
        <v>20</v>
      </c>
      <c r="Q27" s="62"/>
    </row>
    <row r="28" spans="1:17" ht="21">
      <c r="A28" s="5" t="s">
        <v>16</v>
      </c>
      <c r="B28" s="6" t="s">
        <v>17</v>
      </c>
      <c r="C28" s="24" t="s">
        <v>37</v>
      </c>
      <c r="D28" s="25" t="s">
        <v>280</v>
      </c>
      <c r="E28" s="26" t="s">
        <v>51</v>
      </c>
      <c r="F28" s="27">
        <v>2</v>
      </c>
      <c r="G28" s="28">
        <v>2</v>
      </c>
      <c r="H28" s="28"/>
      <c r="I28" s="28"/>
      <c r="J28" s="28"/>
      <c r="K28" s="28">
        <v>32</v>
      </c>
      <c r="L28" s="28">
        <v>32</v>
      </c>
      <c r="M28" s="28"/>
      <c r="N28" s="28"/>
      <c r="O28" s="28"/>
      <c r="P28" s="42" t="s">
        <v>20</v>
      </c>
      <c r="Q28" s="60"/>
    </row>
    <row r="29" spans="1:17">
      <c r="A29" s="14" t="s">
        <v>164</v>
      </c>
      <c r="B29" s="6" t="s">
        <v>80</v>
      </c>
      <c r="C29" s="29" t="s">
        <v>37</v>
      </c>
      <c r="D29" s="30" t="s">
        <v>81</v>
      </c>
      <c r="E29" s="31" t="s">
        <v>82</v>
      </c>
      <c r="F29" s="32">
        <v>2</v>
      </c>
      <c r="G29" s="10">
        <v>2</v>
      </c>
      <c r="H29" s="10"/>
      <c r="I29" s="10"/>
      <c r="J29" s="54"/>
      <c r="K29" s="10">
        <v>32</v>
      </c>
      <c r="L29" s="10">
        <v>32</v>
      </c>
      <c r="M29" s="10"/>
      <c r="N29" s="32"/>
      <c r="O29" s="10"/>
      <c r="P29" s="42" t="s">
        <v>23</v>
      </c>
      <c r="Q29" s="60"/>
    </row>
    <row r="30" spans="1:17" ht="21">
      <c r="A30" s="5" t="s">
        <v>95</v>
      </c>
      <c r="B30" s="6" t="s">
        <v>17</v>
      </c>
      <c r="C30" s="33" t="s">
        <v>37</v>
      </c>
      <c r="D30" s="34" t="s">
        <v>98</v>
      </c>
      <c r="E30" s="35" t="s">
        <v>99</v>
      </c>
      <c r="F30" s="36">
        <v>2</v>
      </c>
      <c r="G30" s="36">
        <v>2</v>
      </c>
      <c r="H30" s="36"/>
      <c r="I30" s="36"/>
      <c r="J30" s="36"/>
      <c r="K30" s="36">
        <v>32</v>
      </c>
      <c r="L30" s="36">
        <v>32</v>
      </c>
      <c r="M30" s="36"/>
      <c r="N30" s="36"/>
      <c r="O30" s="36"/>
      <c r="P30" s="55" t="s">
        <v>23</v>
      </c>
      <c r="Q30" s="60"/>
    </row>
    <row r="31" spans="1:17">
      <c r="A31" s="14" t="s">
        <v>164</v>
      </c>
      <c r="B31" s="6" t="s">
        <v>17</v>
      </c>
      <c r="C31" s="37" t="s">
        <v>37</v>
      </c>
      <c r="D31" s="20" t="s">
        <v>175</v>
      </c>
      <c r="E31" s="21" t="s">
        <v>176</v>
      </c>
      <c r="F31" s="38">
        <v>1</v>
      </c>
      <c r="G31" s="38"/>
      <c r="H31" s="38"/>
      <c r="I31" s="38">
        <v>1</v>
      </c>
      <c r="J31" s="38"/>
      <c r="K31" s="38">
        <v>24</v>
      </c>
      <c r="L31" s="38"/>
      <c r="M31" s="38"/>
      <c r="N31" s="38">
        <v>24</v>
      </c>
      <c r="O31" s="38"/>
      <c r="P31" s="52" t="s">
        <v>23</v>
      </c>
      <c r="Q31" s="63"/>
    </row>
    <row r="32" spans="1:17">
      <c r="A32" s="14" t="s">
        <v>191</v>
      </c>
      <c r="B32" s="6" t="s">
        <v>17</v>
      </c>
      <c r="C32" s="7" t="s">
        <v>37</v>
      </c>
      <c r="D32" s="34" t="s">
        <v>195</v>
      </c>
      <c r="E32" s="35" t="s">
        <v>196</v>
      </c>
      <c r="F32" s="36">
        <v>0.5</v>
      </c>
      <c r="G32" s="36"/>
      <c r="H32" s="36"/>
      <c r="I32" s="36">
        <v>0.5</v>
      </c>
      <c r="J32" s="36"/>
      <c r="K32" s="56">
        <v>12</v>
      </c>
      <c r="L32" s="36"/>
      <c r="M32" s="36"/>
      <c r="N32" s="36">
        <v>12</v>
      </c>
      <c r="O32" s="36"/>
      <c r="P32" s="41" t="s">
        <v>23</v>
      </c>
      <c r="Q32" s="63"/>
    </row>
    <row r="33" spans="1:17">
      <c r="A33" s="14" t="s">
        <v>164</v>
      </c>
      <c r="B33" s="6" t="s">
        <v>17</v>
      </c>
      <c r="C33" s="37">
        <v>2</v>
      </c>
      <c r="D33" s="20" t="s">
        <v>177</v>
      </c>
      <c r="E33" s="21" t="s">
        <v>178</v>
      </c>
      <c r="F33" s="38">
        <v>1</v>
      </c>
      <c r="G33" s="38"/>
      <c r="H33" s="38"/>
      <c r="I33" s="38">
        <v>1</v>
      </c>
      <c r="J33" s="38"/>
      <c r="K33" s="38">
        <v>24</v>
      </c>
      <c r="L33" s="38"/>
      <c r="M33" s="38"/>
      <c r="N33" s="38">
        <v>24</v>
      </c>
      <c r="O33" s="38"/>
      <c r="P33" s="52" t="s">
        <v>23</v>
      </c>
      <c r="Q33" s="63"/>
    </row>
    <row r="34" spans="1:17" ht="42">
      <c r="A34" s="14" t="s">
        <v>164</v>
      </c>
      <c r="B34" s="6" t="s">
        <v>17</v>
      </c>
      <c r="C34" s="7" t="s">
        <v>181</v>
      </c>
      <c r="D34" s="8" t="s">
        <v>182</v>
      </c>
      <c r="E34" s="9" t="s">
        <v>183</v>
      </c>
      <c r="F34" s="10">
        <v>1</v>
      </c>
      <c r="G34" s="10"/>
      <c r="H34" s="10"/>
      <c r="I34" s="10"/>
      <c r="J34" s="10">
        <v>1</v>
      </c>
      <c r="K34" s="10"/>
      <c r="L34" s="10"/>
      <c r="M34" s="10"/>
      <c r="N34" s="10"/>
      <c r="O34" s="10"/>
      <c r="P34" s="42" t="s">
        <v>23</v>
      </c>
      <c r="Q34" s="9" t="s">
        <v>184</v>
      </c>
    </row>
    <row r="35" spans="1:17">
      <c r="A35" s="14" t="s">
        <v>164</v>
      </c>
      <c r="B35" s="6" t="s">
        <v>17</v>
      </c>
      <c r="C35" s="7" t="s">
        <v>181</v>
      </c>
      <c r="D35" s="7"/>
      <c r="E35" s="9" t="s">
        <v>185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42" t="s">
        <v>23</v>
      </c>
      <c r="Q35" s="9" t="s">
        <v>169</v>
      </c>
    </row>
    <row r="36" spans="1:17">
      <c r="A36" s="14" t="s">
        <v>191</v>
      </c>
      <c r="B36" s="6" t="s">
        <v>17</v>
      </c>
      <c r="C36" s="7" t="s">
        <v>181</v>
      </c>
      <c r="D36" s="33" t="s">
        <v>192</v>
      </c>
      <c r="E36" s="35" t="s">
        <v>193</v>
      </c>
      <c r="F36" s="36">
        <v>1</v>
      </c>
      <c r="G36" s="36"/>
      <c r="H36" s="36"/>
      <c r="I36" s="36"/>
      <c r="J36" s="36">
        <v>1</v>
      </c>
      <c r="K36" s="36"/>
      <c r="L36" s="36"/>
      <c r="M36" s="36"/>
      <c r="N36" s="36"/>
      <c r="O36" s="36"/>
      <c r="P36" s="41" t="s">
        <v>23</v>
      </c>
      <c r="Q36" s="64" t="s">
        <v>194</v>
      </c>
    </row>
    <row r="37" spans="1:17">
      <c r="A37" s="15"/>
      <c r="B37" s="16"/>
      <c r="C37" s="17">
        <v>2</v>
      </c>
      <c r="D37" s="207" t="s">
        <v>78</v>
      </c>
      <c r="E37" s="208"/>
      <c r="F37" s="18">
        <f>SUM(F19:F36)</f>
        <v>26</v>
      </c>
      <c r="G37" s="18">
        <f t="shared" ref="G37:O37" si="0">SUM(G19:G36)</f>
        <v>20</v>
      </c>
      <c r="H37" s="18">
        <f t="shared" si="0"/>
        <v>1.5</v>
      </c>
      <c r="I37" s="18">
        <f t="shared" si="0"/>
        <v>2.5</v>
      </c>
      <c r="J37" s="18">
        <f t="shared" si="0"/>
        <v>2</v>
      </c>
      <c r="K37" s="18">
        <f t="shared" si="0"/>
        <v>440</v>
      </c>
      <c r="L37" s="18">
        <f t="shared" si="0"/>
        <v>320</v>
      </c>
      <c r="M37" s="18">
        <f t="shared" si="0"/>
        <v>40</v>
      </c>
      <c r="N37" s="18">
        <f t="shared" si="0"/>
        <v>60</v>
      </c>
      <c r="O37" s="18">
        <f t="shared" si="0"/>
        <v>20</v>
      </c>
      <c r="P37" s="51" t="s">
        <v>79</v>
      </c>
      <c r="Q37" s="51" t="s">
        <v>79</v>
      </c>
    </row>
    <row r="38" spans="1:17" ht="21">
      <c r="A38" s="14" t="s">
        <v>16</v>
      </c>
      <c r="B38" s="6" t="s">
        <v>17</v>
      </c>
      <c r="C38" s="37" t="s">
        <v>52</v>
      </c>
      <c r="D38" s="39" t="s">
        <v>53</v>
      </c>
      <c r="E38" s="21" t="s">
        <v>54</v>
      </c>
      <c r="F38" s="28">
        <v>2</v>
      </c>
      <c r="G38" s="28">
        <v>2</v>
      </c>
      <c r="H38" s="28"/>
      <c r="I38" s="28"/>
      <c r="J38" s="28"/>
      <c r="K38" s="28">
        <v>32</v>
      </c>
      <c r="L38" s="28">
        <v>32</v>
      </c>
      <c r="M38" s="28"/>
      <c r="N38" s="28"/>
      <c r="O38" s="28"/>
      <c r="P38" s="42" t="s">
        <v>20</v>
      </c>
      <c r="Q38" s="60"/>
    </row>
    <row r="39" spans="1:17" ht="21">
      <c r="A39" s="14" t="s">
        <v>16</v>
      </c>
      <c r="B39" s="6" t="s">
        <v>17</v>
      </c>
      <c r="C39" s="7" t="s">
        <v>52</v>
      </c>
      <c r="D39" s="8" t="s">
        <v>55</v>
      </c>
      <c r="E39" s="9" t="s">
        <v>56</v>
      </c>
      <c r="F39" s="10">
        <v>3</v>
      </c>
      <c r="G39" s="10">
        <v>3</v>
      </c>
      <c r="H39" s="10"/>
      <c r="I39" s="10"/>
      <c r="J39" s="10"/>
      <c r="K39" s="10">
        <v>48</v>
      </c>
      <c r="L39" s="10">
        <v>48</v>
      </c>
      <c r="M39" s="10"/>
      <c r="N39" s="10"/>
      <c r="O39" s="10"/>
      <c r="P39" s="42" t="s">
        <v>20</v>
      </c>
      <c r="Q39" s="60"/>
    </row>
    <row r="40" spans="1:17" ht="21">
      <c r="A40" s="14" t="s">
        <v>16</v>
      </c>
      <c r="B40" s="6" t="s">
        <v>17</v>
      </c>
      <c r="C40" s="7">
        <v>3</v>
      </c>
      <c r="D40" s="8" t="s">
        <v>57</v>
      </c>
      <c r="E40" s="9" t="s">
        <v>58</v>
      </c>
      <c r="F40" s="10">
        <v>2</v>
      </c>
      <c r="G40" s="10">
        <v>1.5</v>
      </c>
      <c r="H40" s="10">
        <v>0.5</v>
      </c>
      <c r="I40" s="10"/>
      <c r="J40" s="10"/>
      <c r="K40" s="10">
        <v>32</v>
      </c>
      <c r="L40" s="10">
        <v>24</v>
      </c>
      <c r="M40" s="10">
        <v>8</v>
      </c>
      <c r="N40" s="10"/>
      <c r="O40" s="10"/>
      <c r="P40" s="42" t="s">
        <v>20</v>
      </c>
      <c r="Q40" s="9"/>
    </row>
    <row r="41" spans="1:17" ht="21">
      <c r="A41" s="14" t="s">
        <v>16</v>
      </c>
      <c r="B41" s="6" t="s">
        <v>17</v>
      </c>
      <c r="C41" s="7">
        <v>3</v>
      </c>
      <c r="D41" s="8" t="s">
        <v>21</v>
      </c>
      <c r="E41" s="9" t="s">
        <v>22</v>
      </c>
      <c r="F41" s="10"/>
      <c r="G41" s="10"/>
      <c r="H41" s="10"/>
      <c r="I41" s="10"/>
      <c r="J41" s="10"/>
      <c r="K41" s="10">
        <v>16</v>
      </c>
      <c r="L41" s="10"/>
      <c r="M41" s="10"/>
      <c r="N41" s="10"/>
      <c r="O41" s="10">
        <v>16</v>
      </c>
      <c r="P41" s="42" t="s">
        <v>23</v>
      </c>
      <c r="Q41" s="9"/>
    </row>
    <row r="42" spans="1:17" ht="21">
      <c r="A42" s="14" t="s">
        <v>16</v>
      </c>
      <c r="B42" s="6" t="s">
        <v>17</v>
      </c>
      <c r="C42" s="7">
        <v>3</v>
      </c>
      <c r="D42" s="8" t="s">
        <v>59</v>
      </c>
      <c r="E42" s="9" t="s">
        <v>60</v>
      </c>
      <c r="F42" s="10">
        <v>4</v>
      </c>
      <c r="G42" s="10">
        <v>4</v>
      </c>
      <c r="H42" s="10"/>
      <c r="I42" s="10"/>
      <c r="J42" s="10"/>
      <c r="K42" s="10">
        <v>64</v>
      </c>
      <c r="L42" s="10">
        <v>64</v>
      </c>
      <c r="M42" s="10"/>
      <c r="N42" s="10"/>
      <c r="O42" s="10"/>
      <c r="P42" s="10" t="s">
        <v>20</v>
      </c>
      <c r="Q42" s="10"/>
    </row>
    <row r="43" spans="1:17" ht="32.25" customHeight="1">
      <c r="A43" s="14" t="s">
        <v>16</v>
      </c>
      <c r="B43" s="6" t="s">
        <v>17</v>
      </c>
      <c r="C43" s="7" t="s">
        <v>52</v>
      </c>
      <c r="D43" s="8" t="s">
        <v>65</v>
      </c>
      <c r="E43" s="9" t="s">
        <v>66</v>
      </c>
      <c r="F43" s="10">
        <v>2</v>
      </c>
      <c r="G43" s="10">
        <v>1</v>
      </c>
      <c r="H43" s="10">
        <v>1</v>
      </c>
      <c r="I43" s="10"/>
      <c r="J43" s="10"/>
      <c r="K43" s="10">
        <v>32</v>
      </c>
      <c r="L43" s="10">
        <v>16</v>
      </c>
      <c r="M43" s="10">
        <v>16</v>
      </c>
      <c r="N43" s="10"/>
      <c r="O43" s="10"/>
      <c r="P43" s="10" t="s">
        <v>23</v>
      </c>
      <c r="Q43" s="65" t="s">
        <v>279</v>
      </c>
    </row>
    <row r="44" spans="1:17" ht="21">
      <c r="A44" s="14" t="s">
        <v>16</v>
      </c>
      <c r="B44" s="6" t="s">
        <v>17</v>
      </c>
      <c r="C44" s="7">
        <v>3</v>
      </c>
      <c r="D44" s="8" t="s">
        <v>61</v>
      </c>
      <c r="E44" s="9" t="s">
        <v>62</v>
      </c>
      <c r="F44" s="10">
        <v>1</v>
      </c>
      <c r="G44" s="10"/>
      <c r="H44" s="10">
        <v>1</v>
      </c>
      <c r="I44" s="10"/>
      <c r="J44" s="10"/>
      <c r="K44" s="10">
        <v>36</v>
      </c>
      <c r="L44" s="10"/>
      <c r="M44" s="10">
        <v>32</v>
      </c>
      <c r="N44" s="10"/>
      <c r="O44" s="10">
        <v>4</v>
      </c>
      <c r="P44" s="42" t="s">
        <v>23</v>
      </c>
      <c r="Q44" s="9"/>
    </row>
    <row r="45" spans="1:17" ht="21">
      <c r="A45" s="14" t="s">
        <v>16</v>
      </c>
      <c r="B45" s="6" t="s">
        <v>17</v>
      </c>
      <c r="C45" s="7" t="s">
        <v>52</v>
      </c>
      <c r="D45" s="8" t="s">
        <v>63</v>
      </c>
      <c r="E45" s="9" t="s">
        <v>64</v>
      </c>
      <c r="F45" s="10">
        <v>2</v>
      </c>
      <c r="G45" s="10">
        <v>2</v>
      </c>
      <c r="H45" s="10"/>
      <c r="I45" s="10"/>
      <c r="J45" s="10"/>
      <c r="K45" s="10">
        <v>32</v>
      </c>
      <c r="L45" s="10">
        <v>32</v>
      </c>
      <c r="M45" s="10"/>
      <c r="N45" s="10"/>
      <c r="O45" s="10"/>
      <c r="P45" s="42" t="s">
        <v>23</v>
      </c>
      <c r="Q45" s="9"/>
    </row>
    <row r="46" spans="1:17" ht="21">
      <c r="A46" s="40" t="s">
        <v>16</v>
      </c>
      <c r="B46" s="41" t="s">
        <v>84</v>
      </c>
      <c r="C46" s="7" t="s">
        <v>52</v>
      </c>
      <c r="D46" s="42"/>
      <c r="E46" s="9" t="s">
        <v>88</v>
      </c>
      <c r="F46" s="10">
        <v>2</v>
      </c>
      <c r="G46" s="10">
        <v>2</v>
      </c>
      <c r="H46" s="10"/>
      <c r="I46" s="10"/>
      <c r="J46" s="54"/>
      <c r="K46" s="10">
        <v>32</v>
      </c>
      <c r="L46" s="28"/>
      <c r="M46" s="10"/>
      <c r="N46" s="32"/>
      <c r="O46" s="10">
        <v>32</v>
      </c>
      <c r="P46" s="42" t="s">
        <v>23</v>
      </c>
      <c r="Q46" s="61"/>
    </row>
    <row r="47" spans="1:17" ht="21">
      <c r="A47" s="40" t="s">
        <v>16</v>
      </c>
      <c r="B47" s="41" t="s">
        <v>84</v>
      </c>
      <c r="C47" s="7" t="s">
        <v>52</v>
      </c>
      <c r="D47" s="42"/>
      <c r="E47" s="9" t="s">
        <v>89</v>
      </c>
      <c r="F47" s="10">
        <v>2</v>
      </c>
      <c r="G47" s="10">
        <v>2</v>
      </c>
      <c r="H47" s="10"/>
      <c r="I47" s="10"/>
      <c r="J47" s="54"/>
      <c r="K47" s="10">
        <v>32</v>
      </c>
      <c r="L47" s="28"/>
      <c r="M47" s="10"/>
      <c r="N47" s="32"/>
      <c r="O47" s="10">
        <v>32</v>
      </c>
      <c r="P47" s="42" t="s">
        <v>23</v>
      </c>
      <c r="Q47" s="61"/>
    </row>
    <row r="48" spans="1:17" ht="21">
      <c r="A48" s="14" t="s">
        <v>95</v>
      </c>
      <c r="B48" s="6" t="s">
        <v>17</v>
      </c>
      <c r="C48" s="33" t="s">
        <v>52</v>
      </c>
      <c r="D48" s="33" t="s">
        <v>100</v>
      </c>
      <c r="E48" s="35" t="s">
        <v>101</v>
      </c>
      <c r="F48" s="36">
        <v>2</v>
      </c>
      <c r="G48" s="36">
        <v>2</v>
      </c>
      <c r="H48" s="36"/>
      <c r="I48" s="36"/>
      <c r="J48" s="36"/>
      <c r="K48" s="36">
        <v>32</v>
      </c>
      <c r="L48" s="36">
        <v>32</v>
      </c>
      <c r="M48" s="36"/>
      <c r="N48" s="36"/>
      <c r="O48" s="36"/>
      <c r="P48" s="55" t="s">
        <v>20</v>
      </c>
      <c r="Q48" s="61"/>
    </row>
    <row r="49" spans="1:17" ht="21">
      <c r="A49" s="14" t="s">
        <v>95</v>
      </c>
      <c r="B49" s="6" t="s">
        <v>17</v>
      </c>
      <c r="C49" s="43" t="s">
        <v>52</v>
      </c>
      <c r="D49" s="43" t="s">
        <v>104</v>
      </c>
      <c r="E49" s="44" t="s">
        <v>105</v>
      </c>
      <c r="F49" s="45">
        <v>3</v>
      </c>
      <c r="G49" s="45">
        <v>3</v>
      </c>
      <c r="H49" s="45"/>
      <c r="I49" s="45"/>
      <c r="J49" s="45"/>
      <c r="K49" s="45">
        <v>48</v>
      </c>
      <c r="L49" s="45">
        <v>48</v>
      </c>
      <c r="M49" s="45"/>
      <c r="N49" s="45"/>
      <c r="O49" s="45"/>
      <c r="P49" s="57" t="s">
        <v>20</v>
      </c>
      <c r="Q49" s="66"/>
    </row>
    <row r="50" spans="1:17" ht="21">
      <c r="A50" s="14" t="s">
        <v>95</v>
      </c>
      <c r="B50" s="6" t="s">
        <v>17</v>
      </c>
      <c r="C50" s="33" t="s">
        <v>52</v>
      </c>
      <c r="D50" s="34" t="s">
        <v>102</v>
      </c>
      <c r="E50" s="35" t="s">
        <v>103</v>
      </c>
      <c r="F50" s="36">
        <v>1</v>
      </c>
      <c r="G50" s="36">
        <v>1</v>
      </c>
      <c r="H50" s="36"/>
      <c r="I50" s="36"/>
      <c r="J50" s="36"/>
      <c r="K50" s="36">
        <v>16</v>
      </c>
      <c r="L50" s="36">
        <v>16</v>
      </c>
      <c r="M50" s="36"/>
      <c r="N50" s="36"/>
      <c r="O50" s="36"/>
      <c r="P50" s="55" t="s">
        <v>23</v>
      </c>
      <c r="Q50" s="67"/>
    </row>
    <row r="51" spans="1:17">
      <c r="A51" s="14" t="s">
        <v>191</v>
      </c>
      <c r="B51" s="6" t="s">
        <v>17</v>
      </c>
      <c r="C51" s="33" t="s">
        <v>52</v>
      </c>
      <c r="D51" s="34" t="s">
        <v>281</v>
      </c>
      <c r="E51" s="35" t="s">
        <v>199</v>
      </c>
      <c r="F51" s="36">
        <v>0.5</v>
      </c>
      <c r="G51" s="36"/>
      <c r="H51" s="36"/>
      <c r="I51" s="36">
        <v>0.5</v>
      </c>
      <c r="J51" s="36"/>
      <c r="K51" s="36">
        <v>12</v>
      </c>
      <c r="L51" s="36"/>
      <c r="M51" s="36"/>
      <c r="N51" s="36">
        <v>12</v>
      </c>
      <c r="O51" s="36"/>
      <c r="P51" s="55"/>
      <c r="Q51" s="67"/>
    </row>
    <row r="52" spans="1:17">
      <c r="A52" s="14" t="s">
        <v>164</v>
      </c>
      <c r="B52" s="6" t="s">
        <v>17</v>
      </c>
      <c r="C52" s="46" t="s">
        <v>52</v>
      </c>
      <c r="D52" s="47" t="s">
        <v>179</v>
      </c>
      <c r="E52" s="48" t="s">
        <v>180</v>
      </c>
      <c r="F52" s="49">
        <v>1</v>
      </c>
      <c r="G52" s="49"/>
      <c r="H52" s="49"/>
      <c r="I52" s="49">
        <v>1</v>
      </c>
      <c r="J52" s="49"/>
      <c r="K52" s="49">
        <v>24</v>
      </c>
      <c r="L52" s="49"/>
      <c r="M52" s="49"/>
      <c r="N52" s="49">
        <v>24</v>
      </c>
      <c r="O52" s="49"/>
      <c r="P52" s="58" t="s">
        <v>23</v>
      </c>
      <c r="Q52" s="68"/>
    </row>
    <row r="53" spans="1:17">
      <c r="A53" s="14" t="s">
        <v>191</v>
      </c>
      <c r="B53" s="6" t="s">
        <v>17</v>
      </c>
      <c r="C53" s="33" t="s">
        <v>52</v>
      </c>
      <c r="D53" s="33" t="s">
        <v>197</v>
      </c>
      <c r="E53" s="35" t="s">
        <v>198</v>
      </c>
      <c r="F53" s="36">
        <v>0.5</v>
      </c>
      <c r="G53" s="36"/>
      <c r="H53" s="36"/>
      <c r="I53" s="36">
        <v>0.5</v>
      </c>
      <c r="J53" s="36"/>
      <c r="K53" s="36">
        <v>12</v>
      </c>
      <c r="L53" s="36"/>
      <c r="M53" s="36"/>
      <c r="N53" s="36">
        <v>12</v>
      </c>
      <c r="O53" s="36"/>
      <c r="P53" s="41" t="s">
        <v>23</v>
      </c>
      <c r="Q53" s="61"/>
    </row>
    <row r="54" spans="1:17">
      <c r="A54" s="15"/>
      <c r="B54" s="16"/>
      <c r="C54" s="17">
        <v>3</v>
      </c>
      <c r="D54" s="207" t="s">
        <v>78</v>
      </c>
      <c r="E54" s="208"/>
      <c r="F54" s="18">
        <f>SUM(F38:F53)</f>
        <v>28</v>
      </c>
      <c r="G54" s="18">
        <f>SUM(G38:G53)</f>
        <v>23.5</v>
      </c>
      <c r="H54" s="18">
        <f>SUM(H38:H45)+SUM(H48:H53)</f>
        <v>2.5</v>
      </c>
      <c r="I54" s="18">
        <f>SUM(I38:I45)+SUM(I48:I53)</f>
        <v>2</v>
      </c>
      <c r="J54" s="18">
        <f>SUM(J38:J45)+SUM(J48:J53)</f>
        <v>0</v>
      </c>
      <c r="K54" s="18">
        <f>SUM(K38:K53)</f>
        <v>500</v>
      </c>
      <c r="L54" s="18">
        <f>SUM(L38:L53)</f>
        <v>312</v>
      </c>
      <c r="M54" s="18">
        <f>SUM(M38:M53)</f>
        <v>56</v>
      </c>
      <c r="N54" s="18">
        <f>SUM(N38:N53)</f>
        <v>48</v>
      </c>
      <c r="O54" s="18">
        <f>SUM(O38:O53)</f>
        <v>84</v>
      </c>
      <c r="P54" s="51" t="s">
        <v>79</v>
      </c>
      <c r="Q54" s="51" t="s">
        <v>79</v>
      </c>
    </row>
    <row r="55" spans="1:17" ht="21">
      <c r="A55" s="14" t="s">
        <v>16</v>
      </c>
      <c r="B55" s="6" t="s">
        <v>17</v>
      </c>
      <c r="C55" s="19" t="s">
        <v>67</v>
      </c>
      <c r="D55" s="20" t="s">
        <v>68</v>
      </c>
      <c r="E55" s="21" t="s">
        <v>69</v>
      </c>
      <c r="F55" s="22">
        <v>3</v>
      </c>
      <c r="G55" s="22">
        <v>3</v>
      </c>
      <c r="H55" s="22"/>
      <c r="I55" s="22"/>
      <c r="J55" s="22"/>
      <c r="K55" s="22">
        <v>48</v>
      </c>
      <c r="L55" s="22">
        <v>48</v>
      </c>
      <c r="M55" s="22"/>
      <c r="N55" s="22"/>
      <c r="O55" s="22"/>
      <c r="P55" s="52" t="s">
        <v>20</v>
      </c>
      <c r="Q55" s="63"/>
    </row>
    <row r="56" spans="1:17" ht="21">
      <c r="A56" s="40" t="s">
        <v>16</v>
      </c>
      <c r="B56" s="6" t="s">
        <v>17</v>
      </c>
      <c r="C56" s="7">
        <v>4</v>
      </c>
      <c r="D56" s="8" t="s">
        <v>70</v>
      </c>
      <c r="E56" s="9" t="s">
        <v>71</v>
      </c>
      <c r="F56" s="28">
        <v>5</v>
      </c>
      <c r="G56" s="28">
        <v>4</v>
      </c>
      <c r="H56" s="28">
        <v>1</v>
      </c>
      <c r="I56" s="28"/>
      <c r="J56" s="28"/>
      <c r="K56" s="28">
        <v>80</v>
      </c>
      <c r="L56" s="28">
        <v>48</v>
      </c>
      <c r="M56" s="28">
        <v>16</v>
      </c>
      <c r="N56" s="28"/>
      <c r="O56" s="28">
        <v>16</v>
      </c>
      <c r="P56" s="59" t="s">
        <v>20</v>
      </c>
      <c r="Q56" s="9"/>
    </row>
    <row r="57" spans="1:17" ht="21">
      <c r="A57" s="14" t="s">
        <v>16</v>
      </c>
      <c r="B57" s="6" t="s">
        <v>17</v>
      </c>
      <c r="C57" s="7">
        <v>4</v>
      </c>
      <c r="D57" s="8" t="s">
        <v>21</v>
      </c>
      <c r="E57" s="9" t="s">
        <v>22</v>
      </c>
      <c r="F57" s="10"/>
      <c r="G57" s="10"/>
      <c r="H57" s="10"/>
      <c r="I57" s="10"/>
      <c r="J57" s="10"/>
      <c r="K57" s="10">
        <v>16</v>
      </c>
      <c r="L57" s="10"/>
      <c r="M57" s="10"/>
      <c r="N57" s="10"/>
      <c r="O57" s="10">
        <v>16</v>
      </c>
      <c r="P57" s="42" t="s">
        <v>23</v>
      </c>
      <c r="Q57" s="9"/>
    </row>
    <row r="58" spans="1:17" ht="21">
      <c r="A58" s="40" t="s">
        <v>16</v>
      </c>
      <c r="B58" s="6" t="s">
        <v>17</v>
      </c>
      <c r="C58" s="7">
        <v>4</v>
      </c>
      <c r="D58" s="8" t="s">
        <v>72</v>
      </c>
      <c r="E58" s="9" t="s">
        <v>73</v>
      </c>
      <c r="F58" s="28">
        <v>4</v>
      </c>
      <c r="G58" s="28">
        <v>4</v>
      </c>
      <c r="H58" s="28"/>
      <c r="I58" s="28"/>
      <c r="J58" s="28"/>
      <c r="K58" s="28">
        <v>64</v>
      </c>
      <c r="L58" s="28">
        <v>64</v>
      </c>
      <c r="M58" s="28"/>
      <c r="N58" s="28"/>
      <c r="O58" s="28"/>
      <c r="P58" s="28" t="s">
        <v>20</v>
      </c>
      <c r="Q58" s="69"/>
    </row>
    <row r="59" spans="1:17">
      <c r="A59" s="40"/>
      <c r="B59" s="6"/>
      <c r="C59" s="7"/>
      <c r="D59" s="8"/>
      <c r="Q59" s="60"/>
    </row>
    <row r="60" spans="1:17" ht="21">
      <c r="A60" s="40" t="s">
        <v>16</v>
      </c>
      <c r="B60" s="6" t="s">
        <v>17</v>
      </c>
      <c r="C60" s="7">
        <v>4</v>
      </c>
      <c r="D60" s="8" t="s">
        <v>74</v>
      </c>
      <c r="E60" s="9" t="s">
        <v>75</v>
      </c>
      <c r="F60" s="10">
        <v>1</v>
      </c>
      <c r="G60" s="10"/>
      <c r="H60" s="10">
        <v>1</v>
      </c>
      <c r="I60" s="10"/>
      <c r="J60" s="10"/>
      <c r="K60" s="10">
        <v>36</v>
      </c>
      <c r="L60" s="10"/>
      <c r="M60" s="10">
        <v>32</v>
      </c>
      <c r="N60" s="10"/>
      <c r="O60" s="10">
        <v>4</v>
      </c>
      <c r="P60" s="42" t="s">
        <v>23</v>
      </c>
      <c r="Q60" s="9"/>
    </row>
    <row r="61" spans="1:17" ht="21">
      <c r="A61" s="14" t="s">
        <v>95</v>
      </c>
      <c r="B61" s="6" t="s">
        <v>17</v>
      </c>
      <c r="C61" s="33" t="s">
        <v>67</v>
      </c>
      <c r="D61" s="33" t="s">
        <v>106</v>
      </c>
      <c r="E61" s="35" t="s">
        <v>107</v>
      </c>
      <c r="F61" s="36">
        <v>3.5</v>
      </c>
      <c r="G61" s="36">
        <v>3.5</v>
      </c>
      <c r="H61" s="36"/>
      <c r="I61" s="36"/>
      <c r="J61" s="36"/>
      <c r="K61" s="36">
        <v>56</v>
      </c>
      <c r="L61" s="36">
        <v>56</v>
      </c>
      <c r="M61" s="36"/>
      <c r="N61" s="36"/>
      <c r="O61" s="36"/>
      <c r="P61" s="55" t="s">
        <v>20</v>
      </c>
      <c r="Q61" s="70"/>
    </row>
    <row r="62" spans="1:17" ht="21">
      <c r="A62" s="14" t="s">
        <v>112</v>
      </c>
      <c r="B62" s="6" t="s">
        <v>17</v>
      </c>
      <c r="C62" s="50" t="s">
        <v>67</v>
      </c>
      <c r="D62" s="33" t="s">
        <v>115</v>
      </c>
      <c r="E62" s="35" t="s">
        <v>116</v>
      </c>
      <c r="F62" s="36">
        <v>1.5</v>
      </c>
      <c r="G62" s="36">
        <v>1.5</v>
      </c>
      <c r="H62" s="36"/>
      <c r="I62" s="36"/>
      <c r="J62" s="36"/>
      <c r="K62" s="36">
        <v>24</v>
      </c>
      <c r="L62" s="36">
        <v>24</v>
      </c>
      <c r="M62" s="36"/>
      <c r="N62" s="36"/>
      <c r="O62" s="36"/>
      <c r="P62" s="55" t="s">
        <v>23</v>
      </c>
      <c r="Q62" s="70"/>
    </row>
    <row r="63" spans="1:17" ht="21">
      <c r="A63" s="14" t="s">
        <v>95</v>
      </c>
      <c r="B63" s="6" t="s">
        <v>17</v>
      </c>
      <c r="C63" s="50" t="s">
        <v>67</v>
      </c>
      <c r="D63" s="33" t="s">
        <v>108</v>
      </c>
      <c r="E63" s="35" t="s">
        <v>109</v>
      </c>
      <c r="F63" s="36">
        <v>2</v>
      </c>
      <c r="G63" s="36">
        <v>2</v>
      </c>
      <c r="H63" s="36"/>
      <c r="I63" s="36"/>
      <c r="J63" s="36"/>
      <c r="K63" s="36">
        <v>32</v>
      </c>
      <c r="L63" s="36">
        <v>32</v>
      </c>
      <c r="M63" s="36"/>
      <c r="N63" s="36"/>
      <c r="O63" s="36"/>
      <c r="P63" s="55" t="s">
        <v>20</v>
      </c>
      <c r="Q63" s="70"/>
    </row>
    <row r="64" spans="1:17" ht="21">
      <c r="A64" s="14" t="s">
        <v>95</v>
      </c>
      <c r="B64" s="6" t="s">
        <v>17</v>
      </c>
      <c r="C64" s="50" t="s">
        <v>67</v>
      </c>
      <c r="D64" s="33" t="s">
        <v>110</v>
      </c>
      <c r="E64" s="35" t="s">
        <v>111</v>
      </c>
      <c r="F64" s="36">
        <v>1.5</v>
      </c>
      <c r="G64" s="36">
        <v>1.5</v>
      </c>
      <c r="H64" s="36"/>
      <c r="I64" s="36"/>
      <c r="J64" s="36"/>
      <c r="K64" s="36">
        <v>24</v>
      </c>
      <c r="L64" s="36">
        <v>24</v>
      </c>
      <c r="M64" s="36"/>
      <c r="N64" s="36"/>
      <c r="O64" s="36"/>
      <c r="P64" s="55" t="s">
        <v>23</v>
      </c>
      <c r="Q64" s="70"/>
    </row>
    <row r="65" spans="1:17">
      <c r="A65" s="14" t="s">
        <v>191</v>
      </c>
      <c r="B65" s="6" t="s">
        <v>17</v>
      </c>
      <c r="C65" s="50" t="s">
        <v>67</v>
      </c>
      <c r="D65" s="34" t="s">
        <v>200</v>
      </c>
      <c r="E65" s="35" t="s">
        <v>201</v>
      </c>
      <c r="F65" s="36">
        <v>0.5</v>
      </c>
      <c r="G65" s="36"/>
      <c r="H65" s="36"/>
      <c r="I65" s="36">
        <v>0.5</v>
      </c>
      <c r="J65" s="36"/>
      <c r="K65" s="36">
        <v>12</v>
      </c>
      <c r="L65" s="36"/>
      <c r="M65" s="36"/>
      <c r="N65" s="36">
        <v>12</v>
      </c>
      <c r="O65" s="36"/>
      <c r="P65" s="55" t="s">
        <v>23</v>
      </c>
      <c r="Q65" s="40"/>
    </row>
    <row r="66" spans="1:17">
      <c r="A66" s="14" t="s">
        <v>191</v>
      </c>
      <c r="B66" s="6" t="s">
        <v>17</v>
      </c>
      <c r="C66" s="33" t="s">
        <v>67</v>
      </c>
      <c r="D66" s="33" t="s">
        <v>202</v>
      </c>
      <c r="E66" s="35" t="s">
        <v>203</v>
      </c>
      <c r="F66" s="36">
        <v>1</v>
      </c>
      <c r="G66" s="36"/>
      <c r="H66" s="36"/>
      <c r="I66" s="36"/>
      <c r="J66" s="36">
        <v>1</v>
      </c>
      <c r="K66" s="36"/>
      <c r="L66" s="36"/>
      <c r="M66" s="36"/>
      <c r="N66" s="36"/>
      <c r="O66" s="36"/>
      <c r="P66" s="55" t="s">
        <v>23</v>
      </c>
      <c r="Q66" s="64" t="s">
        <v>172</v>
      </c>
    </row>
    <row r="67" spans="1:17">
      <c r="A67" s="14" t="s">
        <v>191</v>
      </c>
      <c r="B67" s="6" t="s">
        <v>17</v>
      </c>
      <c r="C67" s="33" t="s">
        <v>67</v>
      </c>
      <c r="D67" s="33" t="s">
        <v>204</v>
      </c>
      <c r="E67" s="35" t="s">
        <v>205</v>
      </c>
      <c r="F67" s="36">
        <v>1</v>
      </c>
      <c r="G67" s="36"/>
      <c r="H67" s="36"/>
      <c r="I67" s="36"/>
      <c r="J67" s="36">
        <v>1</v>
      </c>
      <c r="K67" s="36"/>
      <c r="L67" s="36"/>
      <c r="M67" s="36"/>
      <c r="N67" s="36"/>
      <c r="O67" s="36"/>
      <c r="P67" s="55" t="s">
        <v>23</v>
      </c>
      <c r="Q67" s="64" t="s">
        <v>172</v>
      </c>
    </row>
    <row r="68" spans="1:17">
      <c r="A68" s="14" t="s">
        <v>191</v>
      </c>
      <c r="B68" s="6" t="s">
        <v>17</v>
      </c>
      <c r="C68" s="33" t="s">
        <v>67</v>
      </c>
      <c r="D68" s="33" t="s">
        <v>206</v>
      </c>
      <c r="E68" s="35" t="s">
        <v>207</v>
      </c>
      <c r="F68" s="36">
        <v>0.5</v>
      </c>
      <c r="G68" s="36"/>
      <c r="H68" s="36"/>
      <c r="I68" s="36">
        <v>0.5</v>
      </c>
      <c r="J68" s="36"/>
      <c r="K68" s="36">
        <v>12</v>
      </c>
      <c r="L68" s="36"/>
      <c r="M68" s="36"/>
      <c r="N68" s="36">
        <v>12</v>
      </c>
      <c r="O68" s="36"/>
      <c r="P68" s="41" t="s">
        <v>23</v>
      </c>
      <c r="Q68" s="104"/>
    </row>
    <row r="69" spans="1:17">
      <c r="A69" s="14" t="s">
        <v>208</v>
      </c>
      <c r="B69" s="6" t="s">
        <v>17</v>
      </c>
      <c r="C69" s="33" t="s">
        <v>67</v>
      </c>
      <c r="D69" s="33" t="s">
        <v>209</v>
      </c>
      <c r="E69" s="35" t="s">
        <v>210</v>
      </c>
      <c r="F69" s="36">
        <v>0.5</v>
      </c>
      <c r="G69" s="36"/>
      <c r="H69" s="36"/>
      <c r="I69" s="36">
        <v>0.5</v>
      </c>
      <c r="J69" s="36"/>
      <c r="K69" s="36">
        <v>8</v>
      </c>
      <c r="L69" s="36"/>
      <c r="M69" s="36"/>
      <c r="N69" s="36">
        <v>8</v>
      </c>
      <c r="O69" s="36"/>
      <c r="P69" s="41" t="s">
        <v>23</v>
      </c>
      <c r="Q69" s="105"/>
    </row>
    <row r="70" spans="1:17">
      <c r="A70" s="11" t="s">
        <v>164</v>
      </c>
      <c r="B70" s="12" t="s">
        <v>17</v>
      </c>
      <c r="C70" s="12">
        <v>4</v>
      </c>
      <c r="D70" s="12" t="s">
        <v>173</v>
      </c>
      <c r="E70" s="13" t="s">
        <v>174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 t="s">
        <v>23</v>
      </c>
      <c r="Q70" s="13" t="s">
        <v>172</v>
      </c>
    </row>
    <row r="71" spans="1:17" ht="42">
      <c r="A71" s="14" t="s">
        <v>164</v>
      </c>
      <c r="B71" s="6" t="s">
        <v>17</v>
      </c>
      <c r="C71" s="71" t="s">
        <v>186</v>
      </c>
      <c r="D71" s="8" t="s">
        <v>187</v>
      </c>
      <c r="E71" s="9" t="s">
        <v>188</v>
      </c>
      <c r="F71" s="28">
        <v>1</v>
      </c>
      <c r="G71" s="28"/>
      <c r="H71" s="72"/>
      <c r="I71" s="28"/>
      <c r="J71" s="28">
        <v>1</v>
      </c>
      <c r="K71" s="28"/>
      <c r="L71" s="28"/>
      <c r="M71" s="28"/>
      <c r="N71" s="28"/>
      <c r="O71" s="28"/>
      <c r="P71" s="42" t="s">
        <v>23</v>
      </c>
      <c r="Q71" s="9" t="s">
        <v>184</v>
      </c>
    </row>
    <row r="72" spans="1:17">
      <c r="A72" s="14" t="s">
        <v>164</v>
      </c>
      <c r="B72" s="6" t="s">
        <v>17</v>
      </c>
      <c r="C72" s="71" t="s">
        <v>186</v>
      </c>
      <c r="D72" s="8"/>
      <c r="E72" s="73" t="s">
        <v>185</v>
      </c>
      <c r="F72" s="28"/>
      <c r="G72" s="28"/>
      <c r="H72" s="28"/>
      <c r="I72" s="28"/>
      <c r="J72" s="28"/>
      <c r="K72" s="72"/>
      <c r="L72" s="28"/>
      <c r="M72" s="28"/>
      <c r="N72" s="28"/>
      <c r="O72" s="28"/>
      <c r="P72" s="42" t="s">
        <v>23</v>
      </c>
      <c r="Q72" s="9" t="s">
        <v>169</v>
      </c>
    </row>
    <row r="73" spans="1:17">
      <c r="A73" s="15"/>
      <c r="B73" s="16"/>
      <c r="C73" s="17">
        <v>4</v>
      </c>
      <c r="D73" s="207" t="s">
        <v>78</v>
      </c>
      <c r="E73" s="208"/>
      <c r="F73" s="18">
        <f>SUM(F55:F72)</f>
        <v>26</v>
      </c>
      <c r="G73" s="18">
        <f>SUM(G55:G72)</f>
        <v>19.5</v>
      </c>
      <c r="H73" s="18">
        <f>SUM(H55:H72)</f>
        <v>2</v>
      </c>
      <c r="I73" s="18">
        <f>SUM(I55:I72)</f>
        <v>1.5</v>
      </c>
      <c r="J73" s="18">
        <f>SUM(J55:J72)</f>
        <v>3</v>
      </c>
      <c r="K73" s="18">
        <f>SUM(K55:K72)</f>
        <v>412</v>
      </c>
      <c r="L73" s="18">
        <f>SUM(L55:L72)</f>
        <v>296</v>
      </c>
      <c r="M73" s="18">
        <f>SUM(M55:M72)</f>
        <v>48</v>
      </c>
      <c r="N73" s="18">
        <f>SUM(N55:N72)</f>
        <v>32</v>
      </c>
      <c r="O73" s="18">
        <f>SUM(O55:O72)</f>
        <v>36</v>
      </c>
      <c r="P73" s="51" t="s">
        <v>79</v>
      </c>
      <c r="Q73" s="51" t="s">
        <v>79</v>
      </c>
    </row>
    <row r="74" spans="1:17">
      <c r="A74" s="41" t="s">
        <v>16</v>
      </c>
      <c r="B74" s="41" t="s">
        <v>84</v>
      </c>
      <c r="C74" s="7" t="s">
        <v>90</v>
      </c>
      <c r="D74" s="42"/>
      <c r="E74" s="9" t="s">
        <v>91</v>
      </c>
      <c r="F74" s="10">
        <v>2</v>
      </c>
      <c r="G74" s="10">
        <v>2</v>
      </c>
      <c r="H74" s="10"/>
      <c r="I74" s="10"/>
      <c r="J74" s="54"/>
      <c r="K74" s="10">
        <v>32</v>
      </c>
      <c r="L74" s="28"/>
      <c r="M74" s="10"/>
      <c r="N74" s="32"/>
      <c r="O74" s="10">
        <v>32</v>
      </c>
      <c r="P74" s="42" t="s">
        <v>23</v>
      </c>
      <c r="Q74" s="70"/>
    </row>
    <row r="75" spans="1:17">
      <c r="A75" s="41" t="s">
        <v>16</v>
      </c>
      <c r="B75" s="41" t="s">
        <v>84</v>
      </c>
      <c r="C75" s="7" t="s">
        <v>90</v>
      </c>
      <c r="D75" s="42"/>
      <c r="E75" s="9" t="s">
        <v>94</v>
      </c>
      <c r="F75" s="10">
        <v>2</v>
      </c>
      <c r="G75" s="10">
        <v>2</v>
      </c>
      <c r="H75" s="10"/>
      <c r="I75" s="10"/>
      <c r="J75" s="54"/>
      <c r="K75" s="10">
        <v>32</v>
      </c>
      <c r="L75" s="28">
        <v>32</v>
      </c>
      <c r="M75" s="10"/>
      <c r="N75" s="32"/>
      <c r="O75" s="10"/>
      <c r="P75" s="42" t="s">
        <v>23</v>
      </c>
      <c r="Q75" s="70"/>
    </row>
    <row r="76" spans="1:17" ht="21">
      <c r="A76" s="14" t="s">
        <v>16</v>
      </c>
      <c r="B76" s="6" t="s">
        <v>17</v>
      </c>
      <c r="C76" s="7">
        <v>5</v>
      </c>
      <c r="D76" s="8" t="s">
        <v>21</v>
      </c>
      <c r="E76" s="9" t="s">
        <v>22</v>
      </c>
      <c r="F76" s="10">
        <v>1</v>
      </c>
      <c r="G76" s="10">
        <v>1</v>
      </c>
      <c r="H76" s="10"/>
      <c r="I76" s="10"/>
      <c r="J76" s="10"/>
      <c r="K76" s="10">
        <v>16</v>
      </c>
      <c r="L76" s="10"/>
      <c r="M76" s="10"/>
      <c r="N76" s="10"/>
      <c r="O76" s="10">
        <v>16</v>
      </c>
      <c r="P76" s="42" t="s">
        <v>23</v>
      </c>
      <c r="Q76" s="9"/>
    </row>
    <row r="77" spans="1:17" ht="21">
      <c r="A77" s="14" t="s">
        <v>112</v>
      </c>
      <c r="B77" s="6" t="s">
        <v>17</v>
      </c>
      <c r="C77" s="33" t="s">
        <v>92</v>
      </c>
      <c r="D77" s="33" t="s">
        <v>117</v>
      </c>
      <c r="E77" s="35" t="s">
        <v>118</v>
      </c>
      <c r="F77" s="36">
        <v>3.5</v>
      </c>
      <c r="G77" s="36">
        <v>3.5</v>
      </c>
      <c r="H77" s="36"/>
      <c r="I77" s="36"/>
      <c r="J77" s="36"/>
      <c r="K77" s="36">
        <v>56</v>
      </c>
      <c r="L77" s="36">
        <v>56</v>
      </c>
      <c r="M77" s="36"/>
      <c r="N77" s="36"/>
      <c r="O77" s="36"/>
      <c r="P77" s="55" t="s">
        <v>20</v>
      </c>
      <c r="Q77" s="40"/>
    </row>
    <row r="78" spans="1:17" ht="21">
      <c r="A78" s="14" t="s">
        <v>112</v>
      </c>
      <c r="B78" s="6" t="s">
        <v>17</v>
      </c>
      <c r="C78" s="33" t="s">
        <v>92</v>
      </c>
      <c r="D78" s="33" t="s">
        <v>122</v>
      </c>
      <c r="E78" s="35" t="s">
        <v>123</v>
      </c>
      <c r="F78" s="36">
        <v>3.5</v>
      </c>
      <c r="G78" s="36">
        <v>3.5</v>
      </c>
      <c r="H78" s="36"/>
      <c r="I78" s="36"/>
      <c r="J78" s="36"/>
      <c r="K78" s="36">
        <v>56</v>
      </c>
      <c r="L78" s="36">
        <v>56</v>
      </c>
      <c r="M78" s="36"/>
      <c r="N78" s="36"/>
      <c r="O78" s="36"/>
      <c r="P78" s="55" t="s">
        <v>20</v>
      </c>
      <c r="Q78" s="104"/>
    </row>
    <row r="79" spans="1:17" ht="21">
      <c r="A79" s="14" t="s">
        <v>112</v>
      </c>
      <c r="B79" s="6" t="s">
        <v>17</v>
      </c>
      <c r="C79" s="33" t="s">
        <v>92</v>
      </c>
      <c r="D79" s="33" t="s">
        <v>126</v>
      </c>
      <c r="E79" s="35" t="s">
        <v>127</v>
      </c>
      <c r="F79" s="36">
        <v>4</v>
      </c>
      <c r="G79" s="36">
        <v>4</v>
      </c>
      <c r="H79" s="36"/>
      <c r="I79" s="36"/>
      <c r="J79" s="36"/>
      <c r="K79" s="36">
        <v>64</v>
      </c>
      <c r="L79" s="36">
        <v>64</v>
      </c>
      <c r="M79" s="36"/>
      <c r="N79" s="36"/>
      <c r="O79" s="36"/>
      <c r="P79" s="55" t="s">
        <v>20</v>
      </c>
      <c r="Q79" s="104"/>
    </row>
    <row r="80" spans="1:17" ht="21">
      <c r="A80" s="14" t="s">
        <v>112</v>
      </c>
      <c r="B80" s="6" t="s">
        <v>17</v>
      </c>
      <c r="C80" s="33" t="s">
        <v>92</v>
      </c>
      <c r="D80" s="33" t="s">
        <v>128</v>
      </c>
      <c r="E80" s="35" t="s">
        <v>129</v>
      </c>
      <c r="F80" s="36">
        <v>2</v>
      </c>
      <c r="G80" s="36">
        <v>2</v>
      </c>
      <c r="H80" s="36"/>
      <c r="I80" s="36"/>
      <c r="J80" s="36"/>
      <c r="K80" s="36">
        <v>32</v>
      </c>
      <c r="L80" s="36">
        <v>32</v>
      </c>
      <c r="M80" s="36"/>
      <c r="N80" s="36"/>
      <c r="O80" s="36"/>
      <c r="P80" s="55" t="s">
        <v>20</v>
      </c>
      <c r="Q80" s="104"/>
    </row>
    <row r="81" spans="1:17">
      <c r="A81" s="14" t="s">
        <v>208</v>
      </c>
      <c r="B81" s="6" t="s">
        <v>17</v>
      </c>
      <c r="C81" s="33" t="s">
        <v>92</v>
      </c>
      <c r="D81" s="33" t="s">
        <v>211</v>
      </c>
      <c r="E81" s="35" t="s">
        <v>212</v>
      </c>
      <c r="F81" s="36">
        <v>0.5</v>
      </c>
      <c r="G81" s="36"/>
      <c r="H81" s="36"/>
      <c r="I81" s="36">
        <v>0.5</v>
      </c>
      <c r="J81" s="36"/>
      <c r="K81" s="36">
        <v>12</v>
      </c>
      <c r="L81" s="36"/>
      <c r="M81" s="36"/>
      <c r="N81" s="36">
        <v>12</v>
      </c>
      <c r="O81" s="36"/>
      <c r="P81" s="41" t="s">
        <v>23</v>
      </c>
      <c r="Q81" s="106"/>
    </row>
    <row r="82" spans="1:17">
      <c r="A82" s="14" t="s">
        <v>208</v>
      </c>
      <c r="B82" s="6" t="s">
        <v>17</v>
      </c>
      <c r="C82" s="33" t="s">
        <v>92</v>
      </c>
      <c r="D82" s="33" t="s">
        <v>213</v>
      </c>
      <c r="E82" s="35" t="s">
        <v>214</v>
      </c>
      <c r="F82" s="36">
        <v>1</v>
      </c>
      <c r="G82" s="36"/>
      <c r="H82" s="36"/>
      <c r="I82" s="36"/>
      <c r="J82" s="36">
        <v>1</v>
      </c>
      <c r="K82" s="36"/>
      <c r="L82" s="36"/>
      <c r="M82" s="36"/>
      <c r="N82" s="36"/>
      <c r="O82" s="36"/>
      <c r="P82" s="41" t="s">
        <v>23</v>
      </c>
      <c r="Q82" s="64"/>
    </row>
    <row r="83" spans="1:17">
      <c r="A83" s="14" t="s">
        <v>208</v>
      </c>
      <c r="B83" s="6" t="s">
        <v>17</v>
      </c>
      <c r="C83" s="33" t="s">
        <v>92</v>
      </c>
      <c r="D83" s="33" t="s">
        <v>215</v>
      </c>
      <c r="E83" s="35" t="s">
        <v>216</v>
      </c>
      <c r="F83" s="36">
        <v>1</v>
      </c>
      <c r="G83" s="36"/>
      <c r="H83" s="36"/>
      <c r="I83" s="36"/>
      <c r="J83" s="36">
        <v>1</v>
      </c>
      <c r="K83" s="36"/>
      <c r="L83" s="36"/>
      <c r="M83" s="36"/>
      <c r="N83" s="36"/>
      <c r="O83" s="36"/>
      <c r="P83" s="41" t="s">
        <v>23</v>
      </c>
      <c r="Q83" s="64"/>
    </row>
    <row r="84" spans="1:17">
      <c r="A84" s="15"/>
      <c r="B84" s="16"/>
      <c r="C84" s="17">
        <v>5</v>
      </c>
      <c r="D84" s="207" t="s">
        <v>78</v>
      </c>
      <c r="E84" s="208"/>
      <c r="F84" s="18">
        <f>SUM(F74:F83)</f>
        <v>20.5</v>
      </c>
      <c r="G84" s="18">
        <f t="shared" ref="G84:O84" si="1">SUM(G74:G83)</f>
        <v>18</v>
      </c>
      <c r="H84" s="18">
        <f t="shared" si="1"/>
        <v>0</v>
      </c>
      <c r="I84" s="18">
        <f t="shared" si="1"/>
        <v>0.5</v>
      </c>
      <c r="J84" s="18">
        <f t="shared" si="1"/>
        <v>2</v>
      </c>
      <c r="K84" s="18">
        <f t="shared" si="1"/>
        <v>300</v>
      </c>
      <c r="L84" s="18">
        <f t="shared" si="1"/>
        <v>240</v>
      </c>
      <c r="M84" s="18">
        <f t="shared" si="1"/>
        <v>0</v>
      </c>
      <c r="N84" s="18">
        <f t="shared" si="1"/>
        <v>12</v>
      </c>
      <c r="O84" s="18">
        <f t="shared" si="1"/>
        <v>48</v>
      </c>
      <c r="P84" s="51" t="s">
        <v>79</v>
      </c>
      <c r="Q84" s="51" t="s">
        <v>79</v>
      </c>
    </row>
    <row r="85" spans="1:17" ht="21">
      <c r="A85" s="14" t="s">
        <v>16</v>
      </c>
      <c r="B85" s="6" t="s">
        <v>17</v>
      </c>
      <c r="C85" s="7">
        <v>6</v>
      </c>
      <c r="D85" s="8" t="s">
        <v>21</v>
      </c>
      <c r="E85" s="9" t="s">
        <v>22</v>
      </c>
      <c r="F85" s="10">
        <v>1</v>
      </c>
      <c r="G85" s="10">
        <v>1</v>
      </c>
      <c r="H85" s="10"/>
      <c r="I85" s="10"/>
      <c r="J85" s="10"/>
      <c r="K85" s="10">
        <v>16</v>
      </c>
      <c r="L85" s="10"/>
      <c r="M85" s="10"/>
      <c r="N85" s="10"/>
      <c r="O85" s="10">
        <v>16</v>
      </c>
      <c r="P85" s="42" t="s">
        <v>23</v>
      </c>
      <c r="Q85" s="9"/>
    </row>
    <row r="86" spans="1:17" ht="21">
      <c r="A86" s="14" t="s">
        <v>16</v>
      </c>
      <c r="B86" s="74" t="s">
        <v>17</v>
      </c>
      <c r="C86" s="7">
        <v>6</v>
      </c>
      <c r="D86" s="8" t="s">
        <v>282</v>
      </c>
      <c r="E86" s="9" t="s">
        <v>77</v>
      </c>
      <c r="F86" s="10">
        <v>1</v>
      </c>
      <c r="G86" s="10">
        <v>1</v>
      </c>
      <c r="H86" s="10"/>
      <c r="I86" s="10"/>
      <c r="J86" s="10"/>
      <c r="K86" s="10">
        <v>22</v>
      </c>
      <c r="L86" s="10">
        <v>16</v>
      </c>
      <c r="M86" s="10">
        <v>6</v>
      </c>
      <c r="N86" s="10"/>
      <c r="O86" s="10"/>
      <c r="P86" s="42" t="s">
        <v>23</v>
      </c>
      <c r="Q86" s="9"/>
    </row>
    <row r="87" spans="1:17" ht="21">
      <c r="A87" s="74" t="s">
        <v>112</v>
      </c>
      <c r="B87" s="74" t="s">
        <v>17</v>
      </c>
      <c r="C87" s="33" t="s">
        <v>119</v>
      </c>
      <c r="D87" s="33" t="s">
        <v>130</v>
      </c>
      <c r="E87" s="35" t="s">
        <v>131</v>
      </c>
      <c r="F87" s="36">
        <v>3</v>
      </c>
      <c r="G87" s="36">
        <v>3</v>
      </c>
      <c r="H87" s="36"/>
      <c r="I87" s="36"/>
      <c r="J87" s="36"/>
      <c r="K87" s="36">
        <v>48</v>
      </c>
      <c r="L87" s="36">
        <v>48</v>
      </c>
      <c r="M87" s="36"/>
      <c r="N87" s="36"/>
      <c r="O87" s="36"/>
      <c r="P87" s="55" t="s">
        <v>20</v>
      </c>
      <c r="Q87" s="104"/>
    </row>
    <row r="88" spans="1:17" ht="21">
      <c r="A88" s="14" t="s">
        <v>112</v>
      </c>
      <c r="B88" s="6" t="s">
        <v>17</v>
      </c>
      <c r="C88" s="33" t="s">
        <v>119</v>
      </c>
      <c r="D88" s="33" t="s">
        <v>124</v>
      </c>
      <c r="E88" s="35" t="s">
        <v>125</v>
      </c>
      <c r="F88" s="36">
        <v>1.5</v>
      </c>
      <c r="G88" s="36">
        <v>1.5</v>
      </c>
      <c r="H88" s="36"/>
      <c r="I88" s="36"/>
      <c r="J88" s="36"/>
      <c r="K88" s="36">
        <v>24</v>
      </c>
      <c r="L88" s="36">
        <v>24</v>
      </c>
      <c r="M88" s="36"/>
      <c r="N88" s="36"/>
      <c r="O88" s="36"/>
      <c r="P88" s="55" t="s">
        <v>23</v>
      </c>
      <c r="Q88" s="104"/>
    </row>
    <row r="89" spans="1:17" ht="21">
      <c r="A89" s="74" t="s">
        <v>112</v>
      </c>
      <c r="B89" s="74" t="s">
        <v>17</v>
      </c>
      <c r="C89" s="33" t="s">
        <v>119</v>
      </c>
      <c r="D89" s="33" t="s">
        <v>132</v>
      </c>
      <c r="E89" s="35" t="s">
        <v>283</v>
      </c>
      <c r="F89" s="36">
        <v>4</v>
      </c>
      <c r="G89" s="36">
        <v>4</v>
      </c>
      <c r="H89" s="36"/>
      <c r="I89" s="36"/>
      <c r="J89" s="36"/>
      <c r="K89" s="36">
        <v>64</v>
      </c>
      <c r="L89" s="36">
        <v>64</v>
      </c>
      <c r="M89" s="45"/>
      <c r="N89" s="45"/>
      <c r="O89" s="45"/>
      <c r="P89" s="55" t="s">
        <v>20</v>
      </c>
      <c r="Q89" s="104"/>
    </row>
    <row r="90" spans="1:17" ht="21">
      <c r="A90" s="74" t="s">
        <v>112</v>
      </c>
      <c r="B90" s="74" t="s">
        <v>17</v>
      </c>
      <c r="C90" s="33" t="s">
        <v>119</v>
      </c>
      <c r="D90" s="33" t="s">
        <v>134</v>
      </c>
      <c r="E90" s="35" t="s">
        <v>135</v>
      </c>
      <c r="F90" s="36">
        <v>1</v>
      </c>
      <c r="G90" s="36">
        <v>1</v>
      </c>
      <c r="H90" s="36"/>
      <c r="I90" s="36"/>
      <c r="J90" s="36"/>
      <c r="K90" s="36">
        <v>16</v>
      </c>
      <c r="L90" s="36">
        <v>16</v>
      </c>
      <c r="M90" s="45"/>
      <c r="N90" s="45"/>
      <c r="O90" s="45"/>
      <c r="P90" s="55" t="s">
        <v>23</v>
      </c>
      <c r="Q90" s="107"/>
    </row>
    <row r="91" spans="1:17" ht="21">
      <c r="A91" s="74" t="s">
        <v>112</v>
      </c>
      <c r="B91" s="74" t="s">
        <v>17</v>
      </c>
      <c r="C91" s="33" t="s">
        <v>119</v>
      </c>
      <c r="D91" s="33" t="s">
        <v>120</v>
      </c>
      <c r="E91" s="35" t="s">
        <v>121</v>
      </c>
      <c r="F91" s="36">
        <v>1.5</v>
      </c>
      <c r="G91" s="36">
        <v>1.5</v>
      </c>
      <c r="H91" s="36"/>
      <c r="I91" s="36"/>
      <c r="J91" s="36"/>
      <c r="K91" s="36">
        <v>24</v>
      </c>
      <c r="L91" s="36">
        <v>24</v>
      </c>
      <c r="M91" s="36"/>
      <c r="N91" s="36"/>
      <c r="O91" s="36"/>
      <c r="P91" s="55" t="s">
        <v>23</v>
      </c>
      <c r="Q91" s="107"/>
    </row>
    <row r="92" spans="1:17" ht="21">
      <c r="A92" s="74" t="s">
        <v>112</v>
      </c>
      <c r="B92" s="74" t="s">
        <v>17</v>
      </c>
      <c r="C92" s="33" t="s">
        <v>119</v>
      </c>
      <c r="D92" s="33" t="s">
        <v>225</v>
      </c>
      <c r="E92" s="35" t="s">
        <v>226</v>
      </c>
      <c r="F92" s="36">
        <v>0.5</v>
      </c>
      <c r="G92" s="36"/>
      <c r="H92" s="36"/>
      <c r="I92" s="36">
        <v>0.5</v>
      </c>
      <c r="J92" s="36"/>
      <c r="K92" s="36">
        <v>12</v>
      </c>
      <c r="L92" s="36"/>
      <c r="M92" s="36"/>
      <c r="N92" s="36">
        <v>12</v>
      </c>
      <c r="O92" s="36"/>
      <c r="P92" s="55" t="s">
        <v>23</v>
      </c>
      <c r="Q92" s="106"/>
    </row>
    <row r="93" spans="1:17" ht="21">
      <c r="A93" s="14" t="s">
        <v>138</v>
      </c>
      <c r="B93" s="74" t="s">
        <v>84</v>
      </c>
      <c r="C93" s="33" t="s">
        <v>119</v>
      </c>
      <c r="D93" s="33" t="s">
        <v>139</v>
      </c>
      <c r="E93" s="35" t="s">
        <v>140</v>
      </c>
      <c r="F93" s="36">
        <v>2</v>
      </c>
      <c r="G93" s="36">
        <v>2</v>
      </c>
      <c r="H93" s="36"/>
      <c r="I93" s="36"/>
      <c r="J93" s="36"/>
      <c r="K93" s="36">
        <v>32</v>
      </c>
      <c r="L93" s="36">
        <v>32</v>
      </c>
      <c r="M93" s="36"/>
      <c r="N93" s="36"/>
      <c r="O93" s="36"/>
      <c r="P93" s="55" t="s">
        <v>23</v>
      </c>
      <c r="Q93" s="108" t="s">
        <v>141</v>
      </c>
    </row>
    <row r="94" spans="1:17" ht="21">
      <c r="A94" s="14" t="s">
        <v>138</v>
      </c>
      <c r="B94" s="74" t="s">
        <v>84</v>
      </c>
      <c r="C94" s="33" t="s">
        <v>119</v>
      </c>
      <c r="D94" s="33" t="s">
        <v>147</v>
      </c>
      <c r="E94" s="35" t="s">
        <v>148</v>
      </c>
      <c r="F94" s="36">
        <v>2</v>
      </c>
      <c r="G94" s="36">
        <v>2</v>
      </c>
      <c r="H94" s="36"/>
      <c r="I94" s="36"/>
      <c r="J94" s="36"/>
      <c r="K94" s="36">
        <v>32</v>
      </c>
      <c r="L94" s="36">
        <v>32</v>
      </c>
      <c r="M94" s="36"/>
      <c r="N94" s="36"/>
      <c r="O94" s="36"/>
      <c r="P94" s="55" t="s">
        <v>23</v>
      </c>
      <c r="Q94" s="70" t="s">
        <v>149</v>
      </c>
    </row>
    <row r="95" spans="1:17" ht="21">
      <c r="A95" s="74" t="s">
        <v>154</v>
      </c>
      <c r="B95" s="74" t="s">
        <v>84</v>
      </c>
      <c r="C95" s="75">
        <v>6</v>
      </c>
      <c r="D95" s="76" t="s">
        <v>155</v>
      </c>
      <c r="E95" s="77" t="s">
        <v>156</v>
      </c>
      <c r="F95" s="78">
        <v>1</v>
      </c>
      <c r="G95" s="78">
        <v>1</v>
      </c>
      <c r="H95" s="78"/>
      <c r="I95" s="78"/>
      <c r="J95" s="78"/>
      <c r="K95" s="36">
        <v>16</v>
      </c>
      <c r="L95" s="36">
        <v>16</v>
      </c>
      <c r="M95" s="78"/>
      <c r="N95" s="78"/>
      <c r="O95" s="78"/>
      <c r="P95" s="102" t="s">
        <v>23</v>
      </c>
      <c r="Q95" s="70"/>
    </row>
    <row r="96" spans="1:17" ht="21">
      <c r="A96" s="74" t="s">
        <v>154</v>
      </c>
      <c r="B96" s="74" t="s">
        <v>84</v>
      </c>
      <c r="C96" s="75">
        <v>6</v>
      </c>
      <c r="D96" s="76" t="s">
        <v>158</v>
      </c>
      <c r="E96" s="77" t="s">
        <v>159</v>
      </c>
      <c r="F96" s="78">
        <v>1</v>
      </c>
      <c r="G96" s="78">
        <v>1</v>
      </c>
      <c r="H96" s="78"/>
      <c r="I96" s="78"/>
      <c r="J96" s="78"/>
      <c r="K96" s="36">
        <v>16</v>
      </c>
      <c r="L96" s="36">
        <v>16</v>
      </c>
      <c r="M96" s="78"/>
      <c r="N96" s="78"/>
      <c r="O96" s="78"/>
      <c r="P96" s="102" t="s">
        <v>23</v>
      </c>
      <c r="Q96" s="70"/>
    </row>
    <row r="97" spans="1:17">
      <c r="A97" s="79" t="s">
        <v>208</v>
      </c>
      <c r="B97" s="80" t="s">
        <v>17</v>
      </c>
      <c r="C97" s="33" t="s">
        <v>217</v>
      </c>
      <c r="D97" s="33" t="s">
        <v>218</v>
      </c>
      <c r="E97" s="35" t="s">
        <v>219</v>
      </c>
      <c r="F97" s="36">
        <v>4</v>
      </c>
      <c r="G97" s="36"/>
      <c r="H97" s="36"/>
      <c r="I97" s="36"/>
      <c r="J97" s="36">
        <v>4</v>
      </c>
      <c r="K97" s="36"/>
      <c r="L97" s="36"/>
      <c r="M97" s="36"/>
      <c r="N97" s="36"/>
      <c r="O97" s="36"/>
      <c r="P97" s="41" t="s">
        <v>23</v>
      </c>
      <c r="Q97" s="40" t="s">
        <v>220</v>
      </c>
    </row>
    <row r="98" spans="1:17">
      <c r="A98" s="81" t="s">
        <v>208</v>
      </c>
      <c r="B98" s="81" t="s">
        <v>17</v>
      </c>
      <c r="C98" s="33" t="s">
        <v>217</v>
      </c>
      <c r="D98" s="33" t="s">
        <v>221</v>
      </c>
      <c r="E98" s="35" t="s">
        <v>222</v>
      </c>
      <c r="F98" s="36">
        <v>1</v>
      </c>
      <c r="G98" s="36"/>
      <c r="H98" s="36"/>
      <c r="I98" s="36"/>
      <c r="J98" s="36">
        <v>1</v>
      </c>
      <c r="K98" s="36"/>
      <c r="L98" s="36"/>
      <c r="M98" s="36"/>
      <c r="N98" s="36"/>
      <c r="O98" s="36"/>
      <c r="P98" s="41" t="s">
        <v>23</v>
      </c>
      <c r="Q98" s="64" t="s">
        <v>172</v>
      </c>
    </row>
    <row r="99" spans="1:17">
      <c r="A99" s="81" t="s">
        <v>208</v>
      </c>
      <c r="B99" s="81" t="s">
        <v>17</v>
      </c>
      <c r="C99" s="33" t="s">
        <v>217</v>
      </c>
      <c r="D99" s="33" t="s">
        <v>223</v>
      </c>
      <c r="E99" s="35" t="s">
        <v>224</v>
      </c>
      <c r="F99" s="36">
        <v>1</v>
      </c>
      <c r="G99" s="36"/>
      <c r="H99" s="36"/>
      <c r="I99" s="36"/>
      <c r="J99" s="36">
        <v>1</v>
      </c>
      <c r="K99" s="36"/>
      <c r="L99" s="36"/>
      <c r="M99" s="36"/>
      <c r="N99" s="36"/>
      <c r="O99" s="36"/>
      <c r="P99" s="41" t="s">
        <v>23</v>
      </c>
      <c r="Q99" s="64" t="s">
        <v>172</v>
      </c>
    </row>
    <row r="100" spans="1:17">
      <c r="A100" s="82"/>
      <c r="B100" s="82"/>
      <c r="C100" s="83">
        <v>6</v>
      </c>
      <c r="D100" s="207" t="s">
        <v>78</v>
      </c>
      <c r="E100" s="208"/>
      <c r="F100" s="84">
        <f>SUM(F85:F99)-3</f>
        <v>22.5</v>
      </c>
      <c r="G100" s="84">
        <f>SUM(G85:G99)-3</f>
        <v>16</v>
      </c>
      <c r="H100" s="18">
        <f>SUM(H85:H93)+SUM(H97:H99)</f>
        <v>0</v>
      </c>
      <c r="I100" s="18">
        <f>SUM(I85:I93)+SUM(I97:I99)</f>
        <v>0.5</v>
      </c>
      <c r="J100" s="18">
        <f>SUM(J85:J93)+SUM(J97:J99)</f>
        <v>6</v>
      </c>
      <c r="K100" s="18">
        <f>SUM(K85:K99)-48</f>
        <v>274</v>
      </c>
      <c r="L100" s="18">
        <f>SUM(L85:L99)-48</f>
        <v>240</v>
      </c>
      <c r="M100" s="18">
        <f>SUM(M85:M93)+SUM(M97:M99)</f>
        <v>6</v>
      </c>
      <c r="N100" s="18">
        <f>SUM(N85:N93)+SUM(N97:N99)</f>
        <v>12</v>
      </c>
      <c r="O100" s="18">
        <f>SUM(O85:O93)+SUM(O97:O99)</f>
        <v>16</v>
      </c>
      <c r="P100" s="51" t="s">
        <v>79</v>
      </c>
      <c r="Q100" s="51" t="s">
        <v>79</v>
      </c>
    </row>
    <row r="101" spans="1:17" ht="21">
      <c r="A101" s="14" t="s">
        <v>154</v>
      </c>
      <c r="B101" s="74" t="s">
        <v>84</v>
      </c>
      <c r="C101" s="33">
        <v>7</v>
      </c>
      <c r="D101" s="33" t="s">
        <v>162</v>
      </c>
      <c r="E101" s="35" t="s">
        <v>163</v>
      </c>
      <c r="F101" s="36">
        <v>1</v>
      </c>
      <c r="G101" s="36">
        <v>1</v>
      </c>
      <c r="H101" s="36"/>
      <c r="I101" s="36"/>
      <c r="J101" s="36"/>
      <c r="K101" s="36">
        <v>16</v>
      </c>
      <c r="L101" s="36">
        <v>16</v>
      </c>
      <c r="M101" s="36"/>
      <c r="N101" s="36"/>
      <c r="O101" s="36"/>
      <c r="P101" s="102" t="s">
        <v>23</v>
      </c>
      <c r="Q101" s="70"/>
    </row>
    <row r="102" spans="1:17" ht="21">
      <c r="A102" s="14" t="s">
        <v>154</v>
      </c>
      <c r="B102" s="74" t="s">
        <v>84</v>
      </c>
      <c r="C102" s="33" t="s">
        <v>142</v>
      </c>
      <c r="D102" s="85" t="s">
        <v>160</v>
      </c>
      <c r="E102" s="35" t="s">
        <v>161</v>
      </c>
      <c r="F102" s="36">
        <v>1</v>
      </c>
      <c r="G102" s="36">
        <v>1</v>
      </c>
      <c r="H102" s="36"/>
      <c r="I102" s="36"/>
      <c r="J102" s="36"/>
      <c r="K102" s="36">
        <v>16</v>
      </c>
      <c r="L102" s="36">
        <v>16</v>
      </c>
      <c r="M102" s="36"/>
      <c r="N102" s="36"/>
      <c r="O102" s="36"/>
      <c r="P102" s="102" t="s">
        <v>23</v>
      </c>
      <c r="Q102" s="70"/>
    </row>
    <row r="103" spans="1:17" ht="21">
      <c r="A103" s="74" t="s">
        <v>112</v>
      </c>
      <c r="B103" s="74" t="s">
        <v>17</v>
      </c>
      <c r="C103" s="33" t="s">
        <v>142</v>
      </c>
      <c r="D103" s="33" t="s">
        <v>136</v>
      </c>
      <c r="E103" s="35" t="s">
        <v>284</v>
      </c>
      <c r="F103" s="36">
        <v>1</v>
      </c>
      <c r="G103" s="36">
        <v>1</v>
      </c>
      <c r="H103" s="36"/>
      <c r="I103" s="36"/>
      <c r="J103" s="36"/>
      <c r="K103" s="36">
        <v>16</v>
      </c>
      <c r="L103" s="36">
        <v>16</v>
      </c>
      <c r="M103" s="36"/>
      <c r="N103" s="36"/>
      <c r="O103" s="36"/>
      <c r="P103" s="55" t="s">
        <v>23</v>
      </c>
      <c r="Q103" s="109"/>
    </row>
    <row r="104" spans="1:17">
      <c r="A104" s="14" t="s">
        <v>208</v>
      </c>
      <c r="B104" s="74" t="s">
        <v>17</v>
      </c>
      <c r="C104" s="33" t="s">
        <v>142</v>
      </c>
      <c r="D104" s="33" t="s">
        <v>227</v>
      </c>
      <c r="E104" s="86" t="s">
        <v>228</v>
      </c>
      <c r="F104" s="36">
        <v>0.5</v>
      </c>
      <c r="G104" s="87"/>
      <c r="H104" s="36"/>
      <c r="I104" s="36">
        <v>0.5</v>
      </c>
      <c r="J104" s="36"/>
      <c r="K104" s="36">
        <v>12</v>
      </c>
      <c r="L104" s="87"/>
      <c r="M104" s="36"/>
      <c r="N104" s="36">
        <v>12</v>
      </c>
      <c r="O104" s="36"/>
      <c r="P104" s="102" t="s">
        <v>23</v>
      </c>
      <c r="Q104" s="40"/>
    </row>
    <row r="105" spans="1:17" ht="21">
      <c r="A105" s="14" t="s">
        <v>138</v>
      </c>
      <c r="B105" s="74" t="s">
        <v>84</v>
      </c>
      <c r="C105" s="33" t="s">
        <v>142</v>
      </c>
      <c r="D105" s="33" t="s">
        <v>150</v>
      </c>
      <c r="E105" s="35" t="s">
        <v>151</v>
      </c>
      <c r="F105" s="36">
        <v>1.5</v>
      </c>
      <c r="G105" s="36">
        <v>1.5</v>
      </c>
      <c r="H105" s="36"/>
      <c r="I105" s="36"/>
      <c r="J105" s="36"/>
      <c r="K105" s="36">
        <v>24</v>
      </c>
      <c r="L105" s="36">
        <v>24</v>
      </c>
      <c r="M105" s="36"/>
      <c r="N105" s="36"/>
      <c r="O105" s="36"/>
      <c r="P105" s="55" t="s">
        <v>23</v>
      </c>
      <c r="Q105" s="213" t="s">
        <v>149</v>
      </c>
    </row>
    <row r="106" spans="1:17" ht="21">
      <c r="A106" s="14" t="s">
        <v>138</v>
      </c>
      <c r="B106" s="74" t="s">
        <v>84</v>
      </c>
      <c r="C106" s="33" t="s">
        <v>142</v>
      </c>
      <c r="D106" s="33" t="s">
        <v>152</v>
      </c>
      <c r="E106" s="35" t="s">
        <v>153</v>
      </c>
      <c r="F106" s="36">
        <v>1.5</v>
      </c>
      <c r="G106" s="36">
        <v>1.5</v>
      </c>
      <c r="H106" s="36"/>
      <c r="I106" s="36"/>
      <c r="J106" s="36"/>
      <c r="K106" s="36">
        <v>24</v>
      </c>
      <c r="L106" s="36">
        <v>24</v>
      </c>
      <c r="M106" s="36"/>
      <c r="N106" s="36"/>
      <c r="O106" s="36"/>
      <c r="P106" s="55" t="s">
        <v>23</v>
      </c>
      <c r="Q106" s="214"/>
    </row>
    <row r="107" spans="1:17" ht="21">
      <c r="A107" s="14" t="s">
        <v>138</v>
      </c>
      <c r="B107" s="74" t="s">
        <v>84</v>
      </c>
      <c r="C107" s="33" t="s">
        <v>142</v>
      </c>
      <c r="D107" s="33" t="s">
        <v>237</v>
      </c>
      <c r="E107" s="35" t="s">
        <v>238</v>
      </c>
      <c r="F107" s="36">
        <v>0.5</v>
      </c>
      <c r="G107" s="87"/>
      <c r="H107" s="36"/>
      <c r="I107" s="36">
        <v>0.5</v>
      </c>
      <c r="J107" s="36"/>
      <c r="K107" s="36">
        <v>12</v>
      </c>
      <c r="L107" s="87"/>
      <c r="M107" s="36"/>
      <c r="N107" s="36">
        <v>12</v>
      </c>
      <c r="O107" s="36"/>
      <c r="P107" s="102" t="s">
        <v>23</v>
      </c>
      <c r="Q107" s="215"/>
    </row>
    <row r="108" spans="1:17" ht="21">
      <c r="A108" s="14" t="s">
        <v>138</v>
      </c>
      <c r="B108" s="74" t="s">
        <v>84</v>
      </c>
      <c r="C108" s="33" t="s">
        <v>142</v>
      </c>
      <c r="D108" s="3" t="s">
        <v>143</v>
      </c>
      <c r="E108" s="35" t="s">
        <v>144</v>
      </c>
      <c r="F108" s="36">
        <v>1.5</v>
      </c>
      <c r="G108" s="36">
        <v>1.5</v>
      </c>
      <c r="H108" s="36"/>
      <c r="I108" s="36"/>
      <c r="J108" s="36"/>
      <c r="K108" s="36">
        <v>24</v>
      </c>
      <c r="L108" s="36">
        <v>24</v>
      </c>
      <c r="M108" s="36"/>
      <c r="N108" s="36"/>
      <c r="O108" s="36"/>
      <c r="P108" s="55" t="s">
        <v>23</v>
      </c>
      <c r="Q108" s="171" t="s">
        <v>141</v>
      </c>
    </row>
    <row r="109" spans="1:17" ht="21">
      <c r="A109" s="14" t="s">
        <v>138</v>
      </c>
      <c r="B109" s="74" t="s">
        <v>84</v>
      </c>
      <c r="C109" s="88" t="s">
        <v>142</v>
      </c>
      <c r="D109" s="43" t="s">
        <v>145</v>
      </c>
      <c r="E109" s="44" t="s">
        <v>146</v>
      </c>
      <c r="F109" s="45">
        <v>1.5</v>
      </c>
      <c r="G109" s="45">
        <v>1.5</v>
      </c>
      <c r="H109" s="45"/>
      <c r="I109" s="45"/>
      <c r="J109" s="45"/>
      <c r="K109" s="45">
        <v>24</v>
      </c>
      <c r="L109" s="45">
        <v>24</v>
      </c>
      <c r="M109" s="45"/>
      <c r="N109" s="45"/>
      <c r="O109" s="45"/>
      <c r="P109" s="57" t="s">
        <v>23</v>
      </c>
      <c r="Q109" s="172"/>
    </row>
    <row r="110" spans="1:17" ht="21">
      <c r="A110" s="14" t="s">
        <v>138</v>
      </c>
      <c r="B110" s="74" t="s">
        <v>84</v>
      </c>
      <c r="C110" s="33">
        <v>7</v>
      </c>
      <c r="D110" s="33" t="s">
        <v>239</v>
      </c>
      <c r="E110" s="35" t="s">
        <v>240</v>
      </c>
      <c r="F110" s="36">
        <v>0.5</v>
      </c>
      <c r="G110" s="36"/>
      <c r="H110" s="36"/>
      <c r="I110" s="36">
        <v>0.5</v>
      </c>
      <c r="J110" s="36"/>
      <c r="K110" s="36">
        <v>12</v>
      </c>
      <c r="L110" s="36"/>
      <c r="M110" s="36"/>
      <c r="N110" s="36">
        <v>12</v>
      </c>
      <c r="O110" s="36"/>
      <c r="P110" s="41" t="s">
        <v>23</v>
      </c>
      <c r="Q110" s="216"/>
    </row>
    <row r="111" spans="1:17">
      <c r="A111" s="15"/>
      <c r="B111" s="16"/>
      <c r="C111" s="17">
        <v>7</v>
      </c>
      <c r="D111" s="207" t="s">
        <v>78</v>
      </c>
      <c r="E111" s="208"/>
      <c r="F111" s="18">
        <f>SUM(F101:F110)-4.5</f>
        <v>6</v>
      </c>
      <c r="G111" s="18">
        <f>SUM(G101:G110)-4</f>
        <v>5</v>
      </c>
      <c r="H111" s="18">
        <f>SUM(H109:H110)</f>
        <v>0</v>
      </c>
      <c r="I111" s="18">
        <v>1</v>
      </c>
      <c r="J111" s="18">
        <f>SUM(J109:J110)</f>
        <v>0</v>
      </c>
      <c r="K111" s="18">
        <f>SUM(K101:K110)-60-16</f>
        <v>104</v>
      </c>
      <c r="L111" s="18">
        <f>SUM(L101:L110)-48-16</f>
        <v>80</v>
      </c>
      <c r="M111" s="18">
        <f>SUM(M109:M110)</f>
        <v>0</v>
      </c>
      <c r="N111" s="18">
        <v>24</v>
      </c>
      <c r="O111" s="18">
        <f>SUM(O109:O110)</f>
        <v>0</v>
      </c>
      <c r="P111" s="51" t="s">
        <v>79</v>
      </c>
      <c r="Q111" s="110" t="s">
        <v>79</v>
      </c>
    </row>
    <row r="112" spans="1:17">
      <c r="A112" s="14" t="s">
        <v>164</v>
      </c>
      <c r="B112" s="74" t="s">
        <v>17</v>
      </c>
      <c r="C112" s="7">
        <v>8</v>
      </c>
      <c r="D112" s="8" t="s">
        <v>189</v>
      </c>
      <c r="E112" s="9" t="s">
        <v>190</v>
      </c>
      <c r="F112" s="10">
        <v>1</v>
      </c>
      <c r="G112" s="10"/>
      <c r="H112" s="10"/>
      <c r="I112" s="10"/>
      <c r="J112" s="10">
        <v>1</v>
      </c>
      <c r="K112" s="10"/>
      <c r="L112" s="10"/>
      <c r="M112" s="10"/>
      <c r="N112" s="10"/>
      <c r="O112" s="10"/>
      <c r="P112" s="42" t="s">
        <v>23</v>
      </c>
      <c r="Q112" s="42" t="s">
        <v>172</v>
      </c>
    </row>
    <row r="113" spans="1:17">
      <c r="A113" s="14" t="s">
        <v>208</v>
      </c>
      <c r="B113" s="74" t="s">
        <v>17</v>
      </c>
      <c r="C113" s="7" t="s">
        <v>229</v>
      </c>
      <c r="D113" s="33" t="s">
        <v>230</v>
      </c>
      <c r="E113" s="35" t="s">
        <v>231</v>
      </c>
      <c r="F113" s="89">
        <v>12</v>
      </c>
      <c r="G113" s="89"/>
      <c r="H113" s="89"/>
      <c r="I113" s="89"/>
      <c r="J113" s="89">
        <v>12</v>
      </c>
      <c r="K113" s="36"/>
      <c r="L113" s="36"/>
      <c r="M113" s="36"/>
      <c r="N113" s="36"/>
      <c r="O113" s="36"/>
      <c r="P113" s="41" t="s">
        <v>23</v>
      </c>
      <c r="Q113" s="40" t="s">
        <v>232</v>
      </c>
    </row>
    <row r="114" spans="1:17">
      <c r="A114" s="90"/>
      <c r="B114" s="91"/>
      <c r="C114" s="92"/>
      <c r="D114" s="93"/>
      <c r="E114" s="94"/>
      <c r="F114" s="95"/>
      <c r="G114" s="95"/>
      <c r="H114" s="95"/>
      <c r="I114" s="95"/>
      <c r="J114" s="95"/>
      <c r="K114" s="97"/>
      <c r="L114" s="97"/>
      <c r="M114" s="97"/>
      <c r="N114" s="97"/>
      <c r="O114" s="97"/>
      <c r="P114" s="97"/>
      <c r="Q114" s="95"/>
    </row>
    <row r="115" spans="1:17">
      <c r="A115" s="90"/>
      <c r="B115" s="91"/>
      <c r="C115" s="96"/>
      <c r="D115" s="93"/>
      <c r="E115" s="94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111"/>
    </row>
    <row r="116" spans="1:17">
      <c r="A116" s="14" t="s">
        <v>208</v>
      </c>
      <c r="B116" s="74" t="s">
        <v>17</v>
      </c>
      <c r="C116" s="71" t="s">
        <v>233</v>
      </c>
      <c r="D116" s="33" t="s">
        <v>234</v>
      </c>
      <c r="E116" s="35" t="s">
        <v>235</v>
      </c>
      <c r="F116" s="36">
        <v>12</v>
      </c>
      <c r="G116" s="36"/>
      <c r="H116" s="36"/>
      <c r="I116" s="36"/>
      <c r="J116" s="36">
        <v>12</v>
      </c>
      <c r="K116" s="36"/>
      <c r="L116" s="36"/>
      <c r="M116" s="36"/>
      <c r="N116" s="36"/>
      <c r="O116" s="36"/>
      <c r="P116" s="41" t="s">
        <v>23</v>
      </c>
      <c r="Q116" s="106" t="s">
        <v>236</v>
      </c>
    </row>
    <row r="117" spans="1:17">
      <c r="A117" s="15"/>
      <c r="B117" s="16"/>
      <c r="C117" s="17">
        <v>8</v>
      </c>
      <c r="D117" s="207" t="s">
        <v>78</v>
      </c>
      <c r="E117" s="208"/>
      <c r="F117" s="18">
        <f>SUM(F112:F116)</f>
        <v>25</v>
      </c>
      <c r="G117" s="18">
        <f t="shared" ref="G117:O117" si="2">SUM(G112:G116)</f>
        <v>0</v>
      </c>
      <c r="H117" s="18">
        <f t="shared" si="2"/>
        <v>0</v>
      </c>
      <c r="I117" s="18">
        <f t="shared" si="2"/>
        <v>0</v>
      </c>
      <c r="J117" s="18">
        <f t="shared" si="2"/>
        <v>25</v>
      </c>
      <c r="K117" s="18">
        <f t="shared" si="2"/>
        <v>0</v>
      </c>
      <c r="L117" s="18">
        <f t="shared" si="2"/>
        <v>0</v>
      </c>
      <c r="M117" s="18">
        <f t="shared" si="2"/>
        <v>0</v>
      </c>
      <c r="N117" s="18">
        <f t="shared" si="2"/>
        <v>0</v>
      </c>
      <c r="O117" s="18">
        <f t="shared" si="2"/>
        <v>0</v>
      </c>
      <c r="P117" s="51" t="s">
        <v>79</v>
      </c>
      <c r="Q117" s="51" t="s">
        <v>79</v>
      </c>
    </row>
    <row r="118" spans="1:17">
      <c r="A118" s="15" t="s">
        <v>256</v>
      </c>
      <c r="B118" s="8" t="s">
        <v>17</v>
      </c>
      <c r="C118" s="83" t="s">
        <v>242</v>
      </c>
      <c r="D118" s="51"/>
      <c r="E118" s="51" t="s">
        <v>285</v>
      </c>
      <c r="F118" s="18">
        <v>4</v>
      </c>
      <c r="G118" s="18"/>
      <c r="H118" s="18"/>
      <c r="I118" s="18"/>
      <c r="J118" s="18">
        <v>4</v>
      </c>
      <c r="K118" s="18"/>
      <c r="L118" s="18"/>
      <c r="M118" s="18"/>
      <c r="N118" s="18"/>
      <c r="O118" s="18"/>
      <c r="P118" s="51"/>
      <c r="Q118" s="51"/>
    </row>
    <row r="119" spans="1:17">
      <c r="A119" s="15" t="s">
        <v>256</v>
      </c>
      <c r="B119" s="8" t="s">
        <v>17</v>
      </c>
      <c r="C119" s="83" t="s">
        <v>242</v>
      </c>
      <c r="D119" s="51"/>
      <c r="E119" s="51" t="s">
        <v>286</v>
      </c>
      <c r="F119" s="18">
        <v>4</v>
      </c>
      <c r="G119" s="18"/>
      <c r="H119" s="18"/>
      <c r="I119" s="18"/>
      <c r="J119" s="18">
        <v>4</v>
      </c>
      <c r="K119" s="18"/>
      <c r="L119" s="18"/>
      <c r="M119" s="18"/>
      <c r="N119" s="18"/>
      <c r="O119" s="18"/>
      <c r="P119" s="51"/>
      <c r="Q119" s="51"/>
    </row>
    <row r="120" spans="1:17" ht="16.5" customHeight="1">
      <c r="A120" s="15"/>
      <c r="B120" s="16"/>
      <c r="C120" s="17"/>
      <c r="D120" s="83"/>
      <c r="E120" s="83"/>
      <c r="F120" s="18">
        <v>8</v>
      </c>
      <c r="G120" s="18"/>
      <c r="H120" s="18"/>
      <c r="I120" s="18"/>
      <c r="J120" s="18">
        <v>8</v>
      </c>
      <c r="K120" s="18"/>
      <c r="L120" s="18"/>
      <c r="M120" s="18"/>
      <c r="N120" s="18"/>
      <c r="O120" s="18"/>
      <c r="P120" s="51"/>
      <c r="Q120" s="51"/>
    </row>
    <row r="121" spans="1:17">
      <c r="A121" s="149" t="s">
        <v>83</v>
      </c>
      <c r="B121" s="150"/>
      <c r="C121" s="150"/>
      <c r="D121" s="150"/>
      <c r="E121" s="151"/>
      <c r="F121" s="98">
        <f>F18+F37+F54+F73+F84+F100+F111+F117+F120</f>
        <v>187.5</v>
      </c>
      <c r="G121" s="98">
        <f>G18+G37+G54+G73+G84+G100+G111+G117+G120</f>
        <v>119</v>
      </c>
      <c r="H121" s="99">
        <f>H18+H37+H54+H73+H84+H100+H111+H117+H120</f>
        <v>8.5</v>
      </c>
      <c r="I121" s="99">
        <f>I18+I37+I54+I73+I84+I100+I111+I117+I120</f>
        <v>9</v>
      </c>
      <c r="J121" s="99">
        <f>J18+J37+J54+J73+J84+J100+J111+J117+J120</f>
        <v>51</v>
      </c>
      <c r="K121" s="99">
        <f>K18+K37+K54+K73+K84+K100+K111+K117+K120</f>
        <v>2402</v>
      </c>
      <c r="L121" s="99">
        <f>L18+L37+L54+L73+L84+L100+L111+L117+L120</f>
        <v>1732</v>
      </c>
      <c r="M121" s="99">
        <f>M18+M37+M54+M73+M84+M100+M111+M117+M120</f>
        <v>202</v>
      </c>
      <c r="N121" s="99">
        <f>N18+N37+N54+N73+N84+N100+N111+N117+N120</f>
        <v>212</v>
      </c>
      <c r="O121" s="99">
        <f>O18+O37+O54+O73+O84+O100+O111+O117+O120</f>
        <v>256</v>
      </c>
      <c r="P121" s="103" t="s">
        <v>79</v>
      </c>
      <c r="Q121" s="103" t="s">
        <v>79</v>
      </c>
    </row>
    <row r="122" spans="1:17">
      <c r="A122" s="100"/>
      <c r="B122" s="100"/>
      <c r="C122" s="100"/>
      <c r="D122" s="101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</row>
    <row r="123" spans="1:17">
      <c r="A123" s="100"/>
      <c r="B123" s="100"/>
      <c r="C123" s="100"/>
      <c r="D123" s="101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</row>
    <row r="124" spans="1:17">
      <c r="A124" s="100"/>
      <c r="B124" s="100"/>
      <c r="C124" s="100"/>
      <c r="D124" s="101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</row>
    <row r="125" spans="1:17">
      <c r="A125" s="100"/>
      <c r="B125" s="100"/>
      <c r="C125" s="100"/>
      <c r="D125" s="101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</row>
    <row r="126" spans="1:17">
      <c r="A126" s="100"/>
      <c r="B126" s="100"/>
      <c r="C126" s="100"/>
      <c r="D126" s="101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</row>
    <row r="127" spans="1:17">
      <c r="A127" s="100"/>
      <c r="B127" s="100"/>
      <c r="C127" s="100"/>
      <c r="D127" s="101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</row>
    <row r="128" spans="1:17">
      <c r="A128" s="100"/>
      <c r="B128" s="100"/>
      <c r="C128" s="100"/>
      <c r="D128" s="101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</row>
    <row r="129" spans="1:17">
      <c r="A129" s="100"/>
      <c r="B129" s="100"/>
      <c r="C129" s="100"/>
      <c r="D129" s="101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</row>
    <row r="130" spans="1:17">
      <c r="A130" s="100"/>
      <c r="B130" s="100"/>
      <c r="C130" s="100"/>
      <c r="D130" s="101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</row>
    <row r="131" spans="1:17">
      <c r="A131" s="100"/>
      <c r="B131" s="100"/>
      <c r="C131" s="100"/>
      <c r="D131" s="101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</row>
    <row r="132" spans="1:17">
      <c r="A132" s="100"/>
      <c r="B132" s="100"/>
      <c r="C132" s="100"/>
      <c r="D132" s="101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</row>
    <row r="133" spans="1:17">
      <c r="A133" s="100"/>
      <c r="B133" s="100"/>
      <c r="C133" s="100"/>
      <c r="D133" s="101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</row>
    <row r="134" spans="1:17">
      <c r="A134" s="100"/>
      <c r="B134" s="100"/>
      <c r="C134" s="100"/>
      <c r="D134" s="101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</row>
    <row r="135" spans="1:17">
      <c r="A135" s="100"/>
      <c r="B135" s="100"/>
      <c r="C135" s="100"/>
      <c r="D135" s="101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</row>
    <row r="136" spans="1:17">
      <c r="A136" s="100"/>
      <c r="B136" s="100"/>
      <c r="C136" s="100"/>
      <c r="D136" s="101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</row>
    <row r="137" spans="1:17">
      <c r="A137" s="100"/>
      <c r="B137" s="100"/>
      <c r="C137" s="100"/>
      <c r="D137" s="101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</row>
    <row r="138" spans="1:17">
      <c r="A138" s="100"/>
      <c r="B138" s="100"/>
      <c r="C138" s="100"/>
      <c r="D138" s="101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</row>
    <row r="139" spans="1:17">
      <c r="A139" s="100"/>
      <c r="B139" s="100"/>
      <c r="C139" s="100"/>
      <c r="D139" s="101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</row>
    <row r="140" spans="1:17">
      <c r="A140" s="100"/>
      <c r="B140" s="100"/>
      <c r="C140" s="100"/>
      <c r="D140" s="101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</row>
    <row r="141" spans="1:17">
      <c r="A141" s="100"/>
      <c r="B141" s="100"/>
      <c r="C141" s="100"/>
      <c r="D141" s="101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</row>
    <row r="142" spans="1:17">
      <c r="A142" s="100"/>
      <c r="B142" s="100"/>
      <c r="C142" s="100"/>
      <c r="D142" s="101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</row>
    <row r="143" spans="1:17">
      <c r="A143" s="100"/>
      <c r="B143" s="100"/>
      <c r="C143" s="100"/>
      <c r="D143" s="101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</row>
    <row r="144" spans="1:17">
      <c r="A144" s="100"/>
      <c r="B144" s="100"/>
      <c r="C144" s="100"/>
      <c r="D144" s="101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</row>
    <row r="145" spans="1:17">
      <c r="A145" s="100"/>
      <c r="B145" s="100"/>
      <c r="C145" s="100"/>
      <c r="D145" s="101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</row>
    <row r="146" spans="1:17">
      <c r="A146" s="100"/>
      <c r="B146" s="100"/>
      <c r="C146" s="100"/>
      <c r="D146" s="101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</row>
    <row r="147" spans="1:17">
      <c r="A147" s="100"/>
      <c r="B147" s="100"/>
      <c r="C147" s="100"/>
      <c r="D147" s="101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</row>
    <row r="148" spans="1:17">
      <c r="A148" s="100"/>
      <c r="B148" s="100"/>
      <c r="C148" s="100"/>
      <c r="D148" s="101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</row>
    <row r="149" spans="1:17">
      <c r="A149" s="100"/>
      <c r="B149" s="100"/>
      <c r="C149" s="100"/>
      <c r="D149" s="101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</row>
    <row r="150" spans="1:17">
      <c r="A150" s="100"/>
      <c r="B150" s="100"/>
      <c r="C150" s="100"/>
      <c r="D150" s="101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</row>
    <row r="151" spans="1:17">
      <c r="A151" s="100"/>
      <c r="B151" s="100"/>
      <c r="C151" s="100"/>
      <c r="D151" s="101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</row>
    <row r="152" spans="1:17">
      <c r="A152" s="100"/>
      <c r="B152" s="100"/>
      <c r="C152" s="100"/>
      <c r="D152" s="101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</row>
    <row r="153" spans="1:17">
      <c r="A153" s="100"/>
      <c r="B153" s="100"/>
      <c r="C153" s="100"/>
      <c r="D153" s="101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</row>
    <row r="154" spans="1:17">
      <c r="A154" s="100"/>
      <c r="B154" s="100"/>
      <c r="C154" s="100"/>
      <c r="D154" s="101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</row>
    <row r="155" spans="1:17">
      <c r="A155" s="100"/>
      <c r="B155" s="100"/>
      <c r="C155" s="100"/>
      <c r="D155" s="101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</row>
    <row r="156" spans="1:17">
      <c r="A156" s="100"/>
      <c r="B156" s="100"/>
      <c r="C156" s="100"/>
      <c r="D156" s="101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</row>
    <row r="157" spans="1:17">
      <c r="A157" s="100"/>
      <c r="B157" s="100"/>
      <c r="C157" s="100"/>
      <c r="D157" s="101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</row>
    <row r="158" spans="1:17">
      <c r="A158" s="100"/>
      <c r="B158" s="100"/>
      <c r="C158" s="100"/>
      <c r="D158" s="101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</row>
    <row r="159" spans="1:17">
      <c r="A159" s="100"/>
      <c r="B159" s="100"/>
      <c r="C159" s="100"/>
      <c r="D159" s="101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</row>
    <row r="160" spans="1:17">
      <c r="A160" s="100"/>
      <c r="B160" s="100"/>
      <c r="C160" s="100"/>
      <c r="D160" s="101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</row>
    <row r="161" spans="1:17">
      <c r="A161" s="100"/>
      <c r="B161" s="100"/>
      <c r="C161" s="100"/>
      <c r="D161" s="101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</row>
    <row r="162" spans="1:17">
      <c r="A162" s="100"/>
      <c r="B162" s="100"/>
      <c r="C162" s="100"/>
      <c r="D162" s="101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</row>
    <row r="163" spans="1:17">
      <c r="A163" s="100"/>
      <c r="B163" s="100"/>
      <c r="C163" s="100"/>
      <c r="D163" s="101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</row>
    <row r="164" spans="1:17">
      <c r="A164" s="100"/>
      <c r="B164" s="100"/>
      <c r="C164" s="100"/>
      <c r="D164" s="101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</row>
    <row r="165" spans="1:17">
      <c r="A165" s="100"/>
      <c r="B165" s="100"/>
      <c r="C165" s="100"/>
      <c r="D165" s="101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</row>
    <row r="166" spans="1:17">
      <c r="A166" s="100"/>
      <c r="B166" s="100"/>
      <c r="C166" s="100"/>
      <c r="D166" s="101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</row>
    <row r="167" spans="1:17">
      <c r="A167" s="100"/>
      <c r="B167" s="100"/>
      <c r="C167" s="100"/>
      <c r="D167" s="101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</row>
    <row r="168" spans="1:17">
      <c r="A168" s="100"/>
      <c r="B168" s="100"/>
      <c r="C168" s="100"/>
      <c r="D168" s="101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</row>
    <row r="169" spans="1:17">
      <c r="A169" s="100"/>
      <c r="B169" s="100"/>
      <c r="C169" s="100"/>
      <c r="D169" s="101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</row>
    <row r="170" spans="1:17">
      <c r="A170" s="100"/>
      <c r="B170" s="100"/>
      <c r="C170" s="100"/>
      <c r="D170" s="101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</row>
    <row r="171" spans="1:17">
      <c r="A171" s="100"/>
      <c r="B171" s="100"/>
      <c r="C171" s="100"/>
      <c r="D171" s="101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</row>
    <row r="172" spans="1:17">
      <c r="A172" s="100"/>
      <c r="B172" s="100"/>
      <c r="C172" s="100"/>
      <c r="D172" s="101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</row>
    <row r="173" spans="1:17">
      <c r="A173" s="100"/>
      <c r="B173" s="100"/>
      <c r="C173" s="100"/>
      <c r="D173" s="101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</row>
    <row r="174" spans="1:17">
      <c r="A174" s="100"/>
      <c r="B174" s="100"/>
      <c r="C174" s="100"/>
      <c r="D174" s="101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</row>
    <row r="175" spans="1:17">
      <c r="A175" s="100"/>
      <c r="B175" s="100"/>
      <c r="C175" s="100"/>
      <c r="D175" s="101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</row>
    <row r="176" spans="1:17">
      <c r="A176" s="100"/>
      <c r="B176" s="100"/>
      <c r="C176" s="100"/>
      <c r="D176" s="101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</row>
    <row r="177" spans="1:17">
      <c r="A177" s="100"/>
      <c r="B177" s="100"/>
      <c r="C177" s="100"/>
      <c r="D177" s="101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</row>
    <row r="178" spans="1:17">
      <c r="A178" s="100"/>
      <c r="B178" s="100"/>
      <c r="C178" s="100"/>
      <c r="D178" s="101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</row>
    <row r="179" spans="1:17">
      <c r="A179" s="100"/>
      <c r="B179" s="100"/>
      <c r="C179" s="100"/>
      <c r="D179" s="101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</row>
    <row r="180" spans="1:17">
      <c r="A180" s="100"/>
      <c r="B180" s="100"/>
      <c r="C180" s="100"/>
      <c r="D180" s="101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</row>
    <row r="181" spans="1:17">
      <c r="A181" s="100"/>
      <c r="B181" s="100"/>
      <c r="C181" s="100"/>
      <c r="D181" s="101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</row>
    <row r="182" spans="1:17">
      <c r="A182" s="100"/>
      <c r="B182" s="100"/>
      <c r="C182" s="100"/>
      <c r="D182" s="101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</row>
    <row r="183" spans="1:17">
      <c r="A183" s="100"/>
      <c r="B183" s="100"/>
      <c r="C183" s="100"/>
      <c r="D183" s="101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</row>
    <row r="184" spans="1:17">
      <c r="A184" s="100"/>
      <c r="B184" s="100"/>
      <c r="C184" s="100"/>
      <c r="D184" s="101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</row>
    <row r="185" spans="1:17">
      <c r="A185" s="100"/>
      <c r="B185" s="100"/>
      <c r="C185" s="100"/>
      <c r="D185" s="101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</row>
    <row r="186" spans="1:17">
      <c r="A186" s="100"/>
      <c r="B186" s="100"/>
      <c r="C186" s="100"/>
      <c r="D186" s="101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</row>
    <row r="187" spans="1:17">
      <c r="A187" s="100"/>
      <c r="B187" s="100"/>
      <c r="C187" s="100"/>
      <c r="D187" s="101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</row>
    <row r="188" spans="1:17">
      <c r="A188" s="100"/>
      <c r="B188" s="100"/>
      <c r="C188" s="100"/>
      <c r="D188" s="101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</row>
    <row r="189" spans="1:17">
      <c r="A189" s="100"/>
      <c r="B189" s="100"/>
      <c r="C189" s="100"/>
      <c r="D189" s="101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</row>
    <row r="190" spans="1:17">
      <c r="A190" s="100"/>
      <c r="B190" s="100"/>
      <c r="C190" s="100"/>
      <c r="D190" s="101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</row>
    <row r="191" spans="1:17">
      <c r="A191" s="100"/>
      <c r="B191" s="100"/>
      <c r="C191" s="100"/>
      <c r="D191" s="101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</row>
    <row r="192" spans="1:17">
      <c r="A192" s="100"/>
      <c r="B192" s="100"/>
      <c r="C192" s="100"/>
      <c r="D192" s="101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</row>
    <row r="193" spans="1:17">
      <c r="A193" s="100"/>
      <c r="B193" s="100"/>
      <c r="C193" s="100"/>
      <c r="D193" s="101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</row>
    <row r="194" spans="1:17">
      <c r="A194" s="100"/>
      <c r="B194" s="100"/>
      <c r="C194" s="100"/>
      <c r="D194" s="101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</row>
    <row r="195" spans="1:17">
      <c r="A195" s="100"/>
      <c r="B195" s="100"/>
      <c r="C195" s="100"/>
      <c r="D195" s="101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</row>
    <row r="196" spans="1:17">
      <c r="A196" s="100"/>
      <c r="B196" s="100"/>
      <c r="C196" s="100"/>
      <c r="D196" s="101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</row>
    <row r="197" spans="1:17">
      <c r="A197" s="100"/>
      <c r="B197" s="100"/>
      <c r="C197" s="100"/>
      <c r="D197" s="101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</row>
    <row r="198" spans="1:17">
      <c r="A198" s="100"/>
      <c r="B198" s="100"/>
      <c r="C198" s="100"/>
      <c r="D198" s="101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</row>
    <row r="199" spans="1:17">
      <c r="A199" s="100"/>
      <c r="B199" s="100"/>
      <c r="C199" s="100"/>
      <c r="D199" s="101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</row>
    <row r="200" spans="1:17">
      <c r="A200" s="100"/>
      <c r="B200" s="100"/>
      <c r="C200" s="100"/>
      <c r="D200" s="101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</row>
    <row r="201" spans="1:17">
      <c r="A201" s="100"/>
      <c r="B201" s="100"/>
      <c r="C201" s="100"/>
      <c r="D201" s="101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</row>
    <row r="202" spans="1:17">
      <c r="A202" s="100"/>
      <c r="B202" s="100"/>
      <c r="C202" s="100"/>
      <c r="D202" s="101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</row>
    <row r="203" spans="1:17">
      <c r="A203" s="100"/>
      <c r="B203" s="100"/>
      <c r="C203" s="100"/>
      <c r="D203" s="101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</row>
    <row r="204" spans="1:17">
      <c r="A204" s="100"/>
      <c r="B204" s="100"/>
      <c r="C204" s="100"/>
      <c r="D204" s="101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</row>
    <row r="205" spans="1:17">
      <c r="A205" s="100"/>
      <c r="B205" s="100"/>
      <c r="C205" s="100"/>
      <c r="D205" s="101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</row>
    <row r="206" spans="1:17">
      <c r="A206" s="100"/>
      <c r="B206" s="100"/>
      <c r="C206" s="100"/>
      <c r="D206" s="101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</row>
    <row r="207" spans="1:17">
      <c r="A207" s="100"/>
      <c r="B207" s="100"/>
      <c r="C207" s="100"/>
      <c r="D207" s="101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</row>
    <row r="208" spans="1:17">
      <c r="A208" s="100"/>
      <c r="B208" s="100"/>
      <c r="C208" s="100"/>
      <c r="D208" s="101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</row>
    <row r="209" spans="1:17">
      <c r="A209" s="100"/>
      <c r="B209" s="100"/>
      <c r="C209" s="100"/>
      <c r="D209" s="101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</row>
    <row r="210" spans="1:17">
      <c r="A210" s="100"/>
      <c r="B210" s="100"/>
      <c r="C210" s="100"/>
      <c r="D210" s="101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</row>
    <row r="211" spans="1:17">
      <c r="A211" s="100"/>
      <c r="B211" s="100"/>
      <c r="C211" s="100"/>
      <c r="D211" s="101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</row>
    <row r="212" spans="1:17">
      <c r="A212" s="100"/>
      <c r="B212" s="100"/>
      <c r="C212" s="100"/>
      <c r="D212" s="101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</row>
    <row r="213" spans="1:17">
      <c r="A213" s="100"/>
      <c r="B213" s="100"/>
      <c r="C213" s="100"/>
      <c r="D213" s="101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</row>
    <row r="214" spans="1:17">
      <c r="A214" s="100"/>
      <c r="B214" s="100"/>
      <c r="C214" s="100"/>
      <c r="D214" s="101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</row>
    <row r="215" spans="1:17">
      <c r="A215" s="100"/>
      <c r="B215" s="100"/>
      <c r="C215" s="100"/>
      <c r="D215" s="101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</row>
    <row r="216" spans="1:17">
      <c r="A216" s="100"/>
      <c r="B216" s="100"/>
      <c r="C216" s="100"/>
      <c r="D216" s="101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</row>
    <row r="217" spans="1:17">
      <c r="A217" s="100"/>
      <c r="B217" s="100"/>
      <c r="C217" s="100"/>
      <c r="D217" s="101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</row>
    <row r="218" spans="1:17">
      <c r="A218" s="100"/>
      <c r="B218" s="100"/>
      <c r="C218" s="100"/>
      <c r="D218" s="101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</row>
    <row r="219" spans="1:17">
      <c r="A219" s="100"/>
      <c r="B219" s="100"/>
      <c r="C219" s="100"/>
      <c r="D219" s="101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</row>
    <row r="220" spans="1:17">
      <c r="A220" s="100"/>
      <c r="B220" s="100"/>
      <c r="C220" s="100"/>
      <c r="D220" s="101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</row>
    <row r="221" spans="1:17">
      <c r="A221" s="100"/>
      <c r="B221" s="100"/>
      <c r="C221" s="100"/>
      <c r="D221" s="101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</row>
    <row r="222" spans="1:17">
      <c r="A222" s="100"/>
      <c r="B222" s="100"/>
      <c r="C222" s="100"/>
      <c r="D222" s="101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</row>
    <row r="223" spans="1:17">
      <c r="A223" s="100"/>
      <c r="B223" s="100"/>
      <c r="C223" s="100"/>
      <c r="D223" s="101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</row>
    <row r="224" spans="1:17">
      <c r="A224" s="100"/>
      <c r="B224" s="100"/>
      <c r="C224" s="100"/>
      <c r="D224" s="101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</row>
    <row r="225" spans="1:17">
      <c r="A225" s="100"/>
      <c r="B225" s="100"/>
      <c r="C225" s="100"/>
      <c r="D225" s="101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</row>
    <row r="226" spans="1:17">
      <c r="A226" s="100"/>
      <c r="B226" s="100"/>
      <c r="C226" s="100"/>
      <c r="D226" s="101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</row>
    <row r="227" spans="1:17">
      <c r="A227" s="100"/>
      <c r="B227" s="100"/>
      <c r="C227" s="100"/>
      <c r="D227" s="101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</row>
    <row r="228" spans="1:17">
      <c r="A228" s="100"/>
      <c r="B228" s="100"/>
      <c r="C228" s="100"/>
      <c r="D228" s="101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</row>
    <row r="229" spans="1:17">
      <c r="A229" s="100"/>
      <c r="B229" s="100"/>
      <c r="C229" s="100"/>
      <c r="D229" s="101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</row>
    <row r="230" spans="1:17">
      <c r="A230" s="100"/>
      <c r="B230" s="100"/>
      <c r="C230" s="100"/>
      <c r="D230" s="101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</row>
    <row r="231" spans="1:17">
      <c r="A231" s="100"/>
      <c r="B231" s="100"/>
      <c r="C231" s="100"/>
      <c r="D231" s="101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</row>
    <row r="232" spans="1:17">
      <c r="A232" s="100"/>
      <c r="B232" s="100"/>
      <c r="C232" s="100"/>
      <c r="D232" s="101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</row>
    <row r="233" spans="1:17">
      <c r="A233" s="100"/>
      <c r="B233" s="100"/>
      <c r="C233" s="100"/>
      <c r="D233" s="101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</row>
    <row r="234" spans="1:17">
      <c r="A234" s="100"/>
      <c r="B234" s="100"/>
      <c r="C234" s="100"/>
      <c r="D234" s="101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</row>
    <row r="235" spans="1:17">
      <c r="A235" s="100"/>
      <c r="B235" s="100"/>
      <c r="C235" s="100"/>
      <c r="D235" s="101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</row>
    <row r="236" spans="1:17">
      <c r="A236" s="100"/>
      <c r="B236" s="100"/>
      <c r="C236" s="100"/>
      <c r="D236" s="101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</row>
    <row r="237" spans="1:17">
      <c r="A237" s="100"/>
      <c r="B237" s="100"/>
      <c r="C237" s="100"/>
      <c r="D237" s="101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</row>
    <row r="238" spans="1:17">
      <c r="A238" s="100"/>
      <c r="B238" s="100"/>
      <c r="C238" s="100"/>
      <c r="D238" s="101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</row>
    <row r="239" spans="1:17">
      <c r="A239" s="100"/>
      <c r="B239" s="100"/>
      <c r="C239" s="100"/>
      <c r="D239" s="101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</row>
    <row r="240" spans="1:17">
      <c r="A240" s="100"/>
      <c r="B240" s="100"/>
      <c r="C240" s="100"/>
      <c r="D240" s="101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</row>
    <row r="241" spans="1:17">
      <c r="A241" s="100"/>
      <c r="B241" s="100"/>
      <c r="C241" s="100"/>
      <c r="D241" s="101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</row>
    <row r="242" spans="1:17">
      <c r="A242" s="100"/>
      <c r="B242" s="100"/>
      <c r="C242" s="100"/>
      <c r="D242" s="101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</row>
    <row r="243" spans="1:17">
      <c r="A243" s="100"/>
      <c r="B243" s="100"/>
      <c r="C243" s="100"/>
      <c r="D243" s="101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</row>
    <row r="244" spans="1:17">
      <c r="A244" s="100"/>
      <c r="B244" s="100"/>
      <c r="C244" s="100"/>
      <c r="D244" s="101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</row>
    <row r="245" spans="1:17">
      <c r="A245" s="100"/>
      <c r="B245" s="100"/>
      <c r="C245" s="100"/>
      <c r="D245" s="101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</row>
    <row r="246" spans="1:17">
      <c r="A246" s="100"/>
      <c r="B246" s="100"/>
      <c r="C246" s="100"/>
      <c r="D246" s="101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</row>
    <row r="247" spans="1:17">
      <c r="A247" s="100"/>
      <c r="B247" s="100"/>
      <c r="C247" s="100"/>
      <c r="D247" s="101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</row>
    <row r="248" spans="1:17">
      <c r="A248" s="100"/>
      <c r="B248" s="100"/>
      <c r="C248" s="100"/>
      <c r="D248" s="101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</row>
    <row r="249" spans="1:17">
      <c r="A249" s="100"/>
      <c r="B249" s="100"/>
      <c r="C249" s="100"/>
      <c r="D249" s="101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</row>
    <row r="250" spans="1:17">
      <c r="A250" s="100"/>
      <c r="B250" s="100"/>
      <c r="C250" s="100"/>
      <c r="D250" s="101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</row>
    <row r="251" spans="1:17">
      <c r="A251" s="100"/>
      <c r="B251" s="100"/>
      <c r="C251" s="100"/>
      <c r="D251" s="101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</row>
    <row r="252" spans="1:17">
      <c r="A252" s="100"/>
      <c r="B252" s="100"/>
      <c r="C252" s="100"/>
      <c r="D252" s="101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</row>
    <row r="253" spans="1:17">
      <c r="A253" s="100"/>
      <c r="B253" s="100"/>
      <c r="C253" s="100"/>
      <c r="D253" s="101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</row>
    <row r="254" spans="1:17">
      <c r="A254" s="100"/>
      <c r="B254" s="100"/>
      <c r="C254" s="100"/>
      <c r="D254" s="101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</row>
    <row r="255" spans="1:17">
      <c r="A255" s="100"/>
      <c r="B255" s="100"/>
      <c r="C255" s="100"/>
      <c r="D255" s="101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</row>
    <row r="256" spans="1:17">
      <c r="A256" s="100"/>
      <c r="B256" s="100"/>
      <c r="C256" s="100"/>
      <c r="D256" s="101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</row>
    <row r="257" spans="1:17">
      <c r="A257" s="100"/>
      <c r="B257" s="100"/>
      <c r="C257" s="100"/>
      <c r="D257" s="101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</row>
    <row r="258" spans="1:17">
      <c r="A258" s="100"/>
      <c r="B258" s="100"/>
      <c r="C258" s="100"/>
      <c r="D258" s="101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</row>
    <row r="259" spans="1:17">
      <c r="A259" s="100"/>
      <c r="B259" s="100"/>
      <c r="C259" s="100"/>
      <c r="D259" s="101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</row>
    <row r="260" spans="1:17">
      <c r="A260" s="100"/>
      <c r="B260" s="100"/>
      <c r="C260" s="100"/>
      <c r="D260" s="101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</row>
    <row r="261" spans="1:17">
      <c r="A261" s="100"/>
      <c r="B261" s="100"/>
      <c r="C261" s="100"/>
      <c r="D261" s="101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</row>
    <row r="262" spans="1:17">
      <c r="A262" s="100"/>
      <c r="B262" s="100"/>
      <c r="C262" s="100"/>
      <c r="D262" s="101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</row>
    <row r="263" spans="1:17">
      <c r="A263" s="100"/>
      <c r="B263" s="100"/>
      <c r="C263" s="100"/>
      <c r="D263" s="101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</row>
    <row r="264" spans="1:17">
      <c r="A264" s="100"/>
      <c r="B264" s="100"/>
      <c r="C264" s="100"/>
      <c r="D264" s="101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</row>
    <row r="265" spans="1:17">
      <c r="A265" s="100"/>
      <c r="B265" s="100"/>
      <c r="C265" s="100"/>
      <c r="D265" s="101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</row>
    <row r="266" spans="1:17">
      <c r="A266" s="100"/>
      <c r="B266" s="100"/>
      <c r="C266" s="100"/>
      <c r="D266" s="101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</row>
    <row r="267" spans="1:17">
      <c r="A267" s="100"/>
      <c r="B267" s="100"/>
      <c r="C267" s="100"/>
      <c r="D267" s="101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</row>
    <row r="268" spans="1:17">
      <c r="A268" s="100"/>
      <c r="B268" s="100"/>
      <c r="C268" s="100"/>
      <c r="D268" s="101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</row>
    <row r="269" spans="1:17">
      <c r="A269" s="100"/>
      <c r="B269" s="100"/>
      <c r="C269" s="100"/>
      <c r="D269" s="101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</row>
    <row r="270" spans="1:17">
      <c r="A270" s="100"/>
      <c r="B270" s="100"/>
      <c r="C270" s="100"/>
      <c r="D270" s="101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</row>
    <row r="271" spans="1:17">
      <c r="A271" s="100"/>
      <c r="B271" s="100"/>
      <c r="C271" s="100"/>
      <c r="D271" s="101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</row>
    <row r="272" spans="1:17">
      <c r="A272" s="100"/>
      <c r="B272" s="100"/>
      <c r="C272" s="100"/>
      <c r="D272" s="101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</row>
    <row r="273" spans="1:17">
      <c r="A273" s="100"/>
      <c r="B273" s="100"/>
      <c r="C273" s="100"/>
      <c r="D273" s="101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</row>
    <row r="274" spans="1:17">
      <c r="A274" s="100"/>
      <c r="B274" s="100"/>
      <c r="C274" s="100"/>
      <c r="D274" s="101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</row>
    <row r="275" spans="1:17">
      <c r="A275" s="100"/>
      <c r="B275" s="100"/>
      <c r="C275" s="100"/>
      <c r="D275" s="101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</row>
    <row r="276" spans="1:17">
      <c r="A276" s="100"/>
      <c r="B276" s="100"/>
      <c r="C276" s="100"/>
      <c r="D276" s="101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</row>
    <row r="277" spans="1:17">
      <c r="A277" s="100"/>
      <c r="B277" s="100"/>
      <c r="C277" s="100"/>
      <c r="D277" s="101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</row>
    <row r="278" spans="1:17">
      <c r="A278" s="100"/>
      <c r="B278" s="100"/>
      <c r="C278" s="100"/>
      <c r="D278" s="101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</row>
    <row r="279" spans="1:17">
      <c r="A279" s="100"/>
      <c r="B279" s="100"/>
      <c r="C279" s="100"/>
      <c r="D279" s="101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</row>
    <row r="280" spans="1:17">
      <c r="A280" s="100"/>
      <c r="B280" s="100"/>
      <c r="C280" s="100"/>
      <c r="D280" s="101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</row>
    <row r="281" spans="1:17">
      <c r="A281" s="100"/>
      <c r="B281" s="100"/>
      <c r="C281" s="100"/>
      <c r="D281" s="101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</row>
    <row r="282" spans="1:17">
      <c r="A282" s="100"/>
      <c r="B282" s="100"/>
      <c r="C282" s="100"/>
      <c r="D282" s="101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</row>
    <row r="283" spans="1:17">
      <c r="A283" s="100"/>
      <c r="B283" s="100"/>
      <c r="C283" s="100"/>
      <c r="D283" s="101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</row>
    <row r="284" spans="1:17">
      <c r="A284" s="100"/>
      <c r="B284" s="100"/>
      <c r="C284" s="100"/>
      <c r="D284" s="101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</row>
    <row r="285" spans="1:17">
      <c r="A285" s="100"/>
      <c r="B285" s="100"/>
      <c r="C285" s="100"/>
      <c r="D285" s="101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</row>
    <row r="286" spans="1:17">
      <c r="A286" s="100"/>
      <c r="B286" s="100"/>
      <c r="C286" s="100"/>
      <c r="D286" s="101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</row>
    <row r="287" spans="1:17">
      <c r="A287" s="100"/>
      <c r="B287" s="100"/>
      <c r="C287" s="100"/>
      <c r="D287" s="101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</row>
    <row r="288" spans="1:17">
      <c r="A288" s="100"/>
      <c r="B288" s="100"/>
      <c r="C288" s="100"/>
      <c r="D288" s="101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</row>
    <row r="289" spans="1:17">
      <c r="A289" s="100"/>
      <c r="B289" s="100"/>
      <c r="C289" s="100"/>
      <c r="D289" s="101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</row>
    <row r="290" spans="1:17">
      <c r="A290" s="100"/>
      <c r="B290" s="100"/>
      <c r="C290" s="100"/>
      <c r="D290" s="101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</row>
    <row r="291" spans="1:17">
      <c r="A291" s="100"/>
      <c r="B291" s="100"/>
      <c r="C291" s="100"/>
      <c r="D291" s="101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</row>
    <row r="292" spans="1:17">
      <c r="A292" s="100"/>
      <c r="B292" s="100"/>
      <c r="C292" s="100"/>
      <c r="D292" s="101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</row>
    <row r="293" spans="1:17">
      <c r="A293" s="100"/>
      <c r="B293" s="100"/>
      <c r="C293" s="100"/>
      <c r="D293" s="101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</row>
    <row r="294" spans="1:17">
      <c r="A294" s="100"/>
      <c r="B294" s="100"/>
      <c r="C294" s="100"/>
      <c r="D294" s="101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</row>
    <row r="295" spans="1:17">
      <c r="A295" s="100"/>
      <c r="B295" s="100"/>
      <c r="C295" s="100"/>
      <c r="D295" s="101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</row>
    <row r="296" spans="1:17">
      <c r="A296" s="100"/>
      <c r="B296" s="100"/>
      <c r="C296" s="100"/>
      <c r="D296" s="101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</row>
    <row r="297" spans="1:17">
      <c r="A297" s="100"/>
      <c r="B297" s="100"/>
      <c r="C297" s="100"/>
      <c r="D297" s="101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</row>
    <row r="298" spans="1:17">
      <c r="A298" s="100"/>
      <c r="B298" s="100"/>
      <c r="C298" s="100"/>
      <c r="D298" s="101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</row>
    <row r="299" spans="1:17">
      <c r="A299" s="100"/>
      <c r="B299" s="100"/>
      <c r="C299" s="100"/>
      <c r="D299" s="101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</row>
    <row r="300" spans="1:17">
      <c r="A300" s="100"/>
      <c r="B300" s="100"/>
      <c r="C300" s="100"/>
      <c r="D300" s="101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</row>
    <row r="301" spans="1:17">
      <c r="A301" s="100"/>
      <c r="B301" s="100"/>
      <c r="C301" s="100"/>
      <c r="D301" s="101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</row>
    <row r="302" spans="1:17">
      <c r="A302" s="100"/>
      <c r="B302" s="100"/>
      <c r="C302" s="100"/>
      <c r="D302" s="101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</row>
    <row r="303" spans="1:17">
      <c r="A303" s="100"/>
      <c r="B303" s="100"/>
      <c r="C303" s="100"/>
      <c r="D303" s="101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</row>
    <row r="304" spans="1:17">
      <c r="A304" s="100"/>
      <c r="B304" s="100"/>
      <c r="C304" s="100"/>
      <c r="D304" s="101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</row>
    <row r="305" spans="1:17">
      <c r="A305" s="100"/>
      <c r="B305" s="100"/>
      <c r="C305" s="100"/>
      <c r="D305" s="101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</row>
    <row r="306" spans="1:17">
      <c r="A306" s="100"/>
      <c r="B306" s="100"/>
      <c r="C306" s="100"/>
      <c r="D306" s="101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</row>
    <row r="307" spans="1:17">
      <c r="A307" s="100"/>
      <c r="B307" s="100"/>
      <c r="C307" s="100"/>
      <c r="D307" s="101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</row>
    <row r="308" spans="1:17">
      <c r="A308" s="100"/>
      <c r="B308" s="100"/>
      <c r="C308" s="100"/>
      <c r="D308" s="101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</row>
    <row r="309" spans="1:17">
      <c r="A309" s="100"/>
      <c r="B309" s="100"/>
      <c r="C309" s="100"/>
      <c r="D309" s="101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</row>
    <row r="310" spans="1:17">
      <c r="A310" s="100"/>
      <c r="B310" s="100"/>
      <c r="C310" s="100"/>
      <c r="D310" s="101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</row>
    <row r="311" spans="1:17">
      <c r="A311" s="100"/>
      <c r="B311" s="100"/>
      <c r="C311" s="100"/>
      <c r="D311" s="101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</row>
    <row r="312" spans="1:17">
      <c r="A312" s="100"/>
      <c r="B312" s="100"/>
      <c r="C312" s="100"/>
      <c r="D312" s="101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</row>
    <row r="313" spans="1:17">
      <c r="A313" s="100"/>
      <c r="B313" s="100"/>
      <c r="C313" s="100"/>
      <c r="D313" s="101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</row>
    <row r="314" spans="1:17">
      <c r="A314" s="100"/>
      <c r="B314" s="100"/>
      <c r="C314" s="100"/>
      <c r="D314" s="101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</row>
    <row r="315" spans="1:17">
      <c r="A315" s="100"/>
      <c r="B315" s="100"/>
      <c r="C315" s="100"/>
      <c r="D315" s="101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</row>
    <row r="316" spans="1:17">
      <c r="A316" s="100"/>
      <c r="B316" s="100"/>
      <c r="C316" s="100"/>
      <c r="D316" s="101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</row>
    <row r="317" spans="1:17">
      <c r="A317" s="100"/>
      <c r="B317" s="100"/>
      <c r="C317" s="100"/>
      <c r="D317" s="101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</row>
    <row r="318" spans="1:17">
      <c r="A318" s="100"/>
      <c r="B318" s="100"/>
      <c r="C318" s="100"/>
      <c r="D318" s="101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</row>
    <row r="319" spans="1:17">
      <c r="A319" s="100"/>
      <c r="B319" s="100"/>
      <c r="C319" s="100"/>
      <c r="D319" s="101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</row>
    <row r="320" spans="1:17">
      <c r="A320" s="100"/>
      <c r="B320" s="100"/>
      <c r="C320" s="100"/>
      <c r="D320" s="101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</row>
    <row r="321" spans="1:17">
      <c r="A321" s="100"/>
      <c r="B321" s="100"/>
      <c r="C321" s="100"/>
      <c r="D321" s="101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</row>
    <row r="322" spans="1:17">
      <c r="A322" s="100"/>
      <c r="B322" s="100"/>
      <c r="C322" s="100"/>
      <c r="D322" s="101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</row>
    <row r="323" spans="1:17">
      <c r="A323" s="100"/>
      <c r="B323" s="100"/>
      <c r="C323" s="100"/>
      <c r="D323" s="101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</row>
    <row r="324" spans="1:17">
      <c r="A324" s="100"/>
      <c r="B324" s="100"/>
      <c r="C324" s="100"/>
      <c r="D324" s="101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</row>
    <row r="325" spans="1:17">
      <c r="A325" s="100"/>
      <c r="B325" s="100"/>
      <c r="C325" s="100"/>
      <c r="D325" s="101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</row>
    <row r="326" spans="1:17">
      <c r="A326" s="100"/>
      <c r="B326" s="100"/>
      <c r="C326" s="100"/>
      <c r="D326" s="101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</row>
    <row r="327" spans="1:17">
      <c r="A327" s="100"/>
      <c r="B327" s="100"/>
      <c r="C327" s="100"/>
      <c r="D327" s="101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</row>
    <row r="328" spans="1:17">
      <c r="A328" s="100"/>
      <c r="B328" s="100"/>
      <c r="C328" s="100"/>
      <c r="D328" s="101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</row>
    <row r="329" spans="1:17">
      <c r="A329" s="100"/>
      <c r="B329" s="100"/>
      <c r="C329" s="100"/>
      <c r="D329" s="101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</row>
    <row r="330" spans="1:17">
      <c r="A330" s="100"/>
      <c r="B330" s="100"/>
      <c r="C330" s="100"/>
      <c r="D330" s="101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</row>
    <row r="331" spans="1:17">
      <c r="A331" s="100"/>
      <c r="B331" s="100"/>
      <c r="C331" s="100"/>
      <c r="D331" s="101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</row>
    <row r="332" spans="1:17">
      <c r="A332" s="100"/>
      <c r="B332" s="100"/>
      <c r="C332" s="100"/>
      <c r="D332" s="101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</row>
    <row r="333" spans="1:17">
      <c r="A333" s="100"/>
      <c r="B333" s="100"/>
      <c r="C333" s="100"/>
      <c r="D333" s="101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</row>
    <row r="334" spans="1:17">
      <c r="A334" s="100"/>
      <c r="B334" s="100"/>
      <c r="C334" s="100"/>
      <c r="D334" s="101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</row>
    <row r="335" spans="1:17">
      <c r="A335" s="100"/>
      <c r="B335" s="100"/>
      <c r="C335" s="100"/>
      <c r="D335" s="101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</row>
    <row r="336" spans="1:17">
      <c r="A336" s="100"/>
      <c r="B336" s="100"/>
      <c r="C336" s="100"/>
      <c r="D336" s="101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</row>
    <row r="337" spans="1:17">
      <c r="A337" s="100"/>
      <c r="B337" s="100"/>
      <c r="C337" s="100"/>
      <c r="D337" s="101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</row>
    <row r="338" spans="1:17">
      <c r="A338" s="100"/>
      <c r="B338" s="100"/>
      <c r="C338" s="100"/>
      <c r="D338" s="101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</row>
    <row r="339" spans="1:17">
      <c r="A339" s="100"/>
      <c r="B339" s="100"/>
      <c r="C339" s="100"/>
      <c r="D339" s="101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</row>
    <row r="340" spans="1:17">
      <c r="A340" s="100"/>
      <c r="B340" s="100"/>
      <c r="C340" s="100"/>
      <c r="D340" s="101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</row>
    <row r="341" spans="1:17">
      <c r="A341" s="100"/>
      <c r="B341" s="100"/>
      <c r="C341" s="100"/>
      <c r="D341" s="101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</row>
    <row r="342" spans="1:17">
      <c r="A342" s="100"/>
      <c r="B342" s="100"/>
      <c r="C342" s="100"/>
      <c r="D342" s="101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</row>
    <row r="343" spans="1:17">
      <c r="A343" s="100"/>
      <c r="B343" s="100"/>
      <c r="C343" s="100"/>
      <c r="D343" s="101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</row>
    <row r="344" spans="1:17">
      <c r="A344" s="100"/>
      <c r="B344" s="100"/>
      <c r="C344" s="100"/>
      <c r="D344" s="101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</row>
    <row r="345" spans="1:17">
      <c r="A345" s="100"/>
      <c r="B345" s="100"/>
      <c r="C345" s="100"/>
      <c r="D345" s="101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</row>
  </sheetData>
  <mergeCells count="21">
    <mergeCell ref="Q105:Q107"/>
    <mergeCell ref="Q108:Q110"/>
    <mergeCell ref="D117:E117"/>
    <mergeCell ref="A121:E121"/>
    <mergeCell ref="A2:A3"/>
    <mergeCell ref="B2:B3"/>
    <mergeCell ref="C2:C3"/>
    <mergeCell ref="D2:D3"/>
    <mergeCell ref="E2:E3"/>
    <mergeCell ref="D54:E54"/>
    <mergeCell ref="D73:E73"/>
    <mergeCell ref="D84:E84"/>
    <mergeCell ref="D100:E100"/>
    <mergeCell ref="D111:E111"/>
    <mergeCell ref="A1:Q1"/>
    <mergeCell ref="F2:J2"/>
    <mergeCell ref="K2:O2"/>
    <mergeCell ref="D18:E18"/>
    <mergeCell ref="D37:E37"/>
    <mergeCell ref="P2:P3"/>
    <mergeCell ref="Q2:Q3"/>
  </mergeCells>
  <phoneticPr fontId="21" type="noConversion"/>
  <printOptions horizontalCentered="1"/>
  <pageMargins left="0" right="0" top="0" bottom="0.39305555555555599" header="0" footer="0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填写表</vt:lpstr>
      <vt:lpstr>计算表</vt:lpstr>
      <vt:lpstr>分学期教学计划表</vt:lpstr>
      <vt:lpstr>分学期教学计划表!Print_Titles</vt:lpstr>
      <vt:lpstr>填写表!Print_Titles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cp:lastPrinted>2018-11-06T11:42:00Z</cp:lastPrinted>
  <dcterms:created xsi:type="dcterms:W3CDTF">2015-07-08T00:06:00Z</dcterms:created>
  <dcterms:modified xsi:type="dcterms:W3CDTF">2018-11-27T12:02:16Z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