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2"/>
  </bookViews>
  <sheets>
    <sheet name="填写表" sheetId="1" r:id="rId1"/>
    <sheet name="计算表" sheetId="2" r:id="rId2"/>
    <sheet name="分学期教学计划表" sheetId="3" r:id="rId3"/>
  </sheets>
  <definedNames>
    <definedName name="_xlnm._FilterDatabase" localSheetId="2" hidden="1">分学期教学计划表!$A$3:$Q$3</definedName>
    <definedName name="_xlnm._FilterDatabase" localSheetId="0" hidden="1">填写表!$A$3:$Q$120</definedName>
    <definedName name="_xlnm.Print_Titles" localSheetId="2">分学期教学计划表!$1:$3</definedName>
    <definedName name="_xlnm.Print_Titles" localSheetId="0">填写表!$1:$3</definedName>
  </definedNames>
  <calcPr calcId="144525"/>
</workbook>
</file>

<file path=xl/sharedStrings.xml><?xml version="1.0" encoding="utf-8"?>
<sst xmlns="http://schemas.openxmlformats.org/spreadsheetml/2006/main" count="1210" uniqueCount="289">
  <si>
    <t>表8-1 教学计划表（课程类别）</t>
  </si>
  <si>
    <t>课程类别</t>
  </si>
  <si>
    <t>课程性质</t>
  </si>
  <si>
    <t>开课学期</t>
  </si>
  <si>
    <t>课程
代码</t>
  </si>
  <si>
    <t>课程名称</t>
  </si>
  <si>
    <t>学分</t>
  </si>
  <si>
    <t>学时</t>
  </si>
  <si>
    <t>考核方式</t>
  </si>
  <si>
    <t>备注</t>
  </si>
  <si>
    <t>总</t>
  </si>
  <si>
    <t>理论</t>
  </si>
  <si>
    <t>实践</t>
  </si>
  <si>
    <t>实验</t>
  </si>
  <si>
    <t>集中实践</t>
  </si>
  <si>
    <t>课外</t>
  </si>
  <si>
    <t>通识教育课程</t>
  </si>
  <si>
    <t>必修</t>
  </si>
  <si>
    <t>SZ9A02</t>
  </si>
  <si>
    <t>思想道德修养与法律基础</t>
  </si>
  <si>
    <t>考试</t>
  </si>
  <si>
    <t>SZ9A01</t>
  </si>
  <si>
    <t>形势与政策</t>
  </si>
  <si>
    <t>考查</t>
  </si>
  <si>
    <t>1</t>
  </si>
  <si>
    <t>DW9A58</t>
  </si>
  <si>
    <t>大学英语B1</t>
  </si>
  <si>
    <t>ST9A01</t>
  </si>
  <si>
    <t>高等数学Ⅰ（1）</t>
  </si>
  <si>
    <t>TY9A01</t>
  </si>
  <si>
    <t>大学体育1</t>
  </si>
  <si>
    <t>XG9A15</t>
  </si>
  <si>
    <t>大学计算机基础II</t>
  </si>
  <si>
    <t>CJ9A01</t>
  </si>
  <si>
    <t>创新创意创造方法</t>
  </si>
  <si>
    <t>JK9A01</t>
  </si>
  <si>
    <t>大学生心理健康教育</t>
  </si>
  <si>
    <t>2</t>
  </si>
  <si>
    <t>XS9A03</t>
  </si>
  <si>
    <t>职业生涯规划</t>
  </si>
  <si>
    <t>SZ9A03</t>
  </si>
  <si>
    <t>马克思主义基本原理概论</t>
  </si>
  <si>
    <t>DW9A59</t>
  </si>
  <si>
    <t>大学英语B2</t>
  </si>
  <si>
    <t>TY9A02</t>
  </si>
  <si>
    <t>大学体育2</t>
  </si>
  <si>
    <t>ST9A02</t>
  </si>
  <si>
    <t>高等数学Ⅰ（2）</t>
  </si>
  <si>
    <t>XG9A05</t>
  </si>
  <si>
    <t>C语言程序设计I</t>
  </si>
  <si>
    <t>XG9A20</t>
  </si>
  <si>
    <t>大学物理B1</t>
  </si>
  <si>
    <t>3</t>
  </si>
  <si>
    <t>XG9A21</t>
  </si>
  <si>
    <t>大学物理B2</t>
  </si>
  <si>
    <t>ST9A09</t>
  </si>
  <si>
    <t>线性代数Ⅱ</t>
  </si>
  <si>
    <t>SZ9A04</t>
  </si>
  <si>
    <t>中国近现代史纲要</t>
  </si>
  <si>
    <t>DW9A60</t>
  </si>
  <si>
    <t>大学英语B3</t>
  </si>
  <si>
    <t>TY9A03</t>
  </si>
  <si>
    <t>大学体育3</t>
  </si>
  <si>
    <t>WX9A01</t>
  </si>
  <si>
    <t>徽文化专题</t>
  </si>
  <si>
    <t>CJ9A02</t>
  </si>
  <si>
    <t>创业基础</t>
  </si>
  <si>
    <t>4</t>
  </si>
  <si>
    <t>ST9A10</t>
  </si>
  <si>
    <t>概率论与数理统计</t>
  </si>
  <si>
    <t>SZ9A14</t>
  </si>
  <si>
    <t>毛泽东思想和中国特色社会主义理论体系概论</t>
  </si>
  <si>
    <t>DW9A61</t>
  </si>
  <si>
    <t>大学英语B4</t>
  </si>
  <si>
    <t>TY9A04</t>
  </si>
  <si>
    <t>大学体育4</t>
  </si>
  <si>
    <r>
      <rPr>
        <sz val="8"/>
        <color rgb="FF000000"/>
        <rFont val="宋体"/>
        <charset val="134"/>
      </rPr>
      <t>XS9A0</t>
    </r>
    <r>
      <rPr>
        <sz val="8"/>
        <color indexed="8"/>
        <rFont val="宋体"/>
        <charset val="134"/>
      </rPr>
      <t>4</t>
    </r>
  </si>
  <si>
    <t>大学生就业指导</t>
  </si>
  <si>
    <t>小计</t>
  </si>
  <si>
    <t>\</t>
  </si>
  <si>
    <t>限选</t>
  </si>
  <si>
    <t>WX9E12</t>
  </si>
  <si>
    <t>国学与人生</t>
  </si>
  <si>
    <t>合计</t>
  </si>
  <si>
    <t>选修</t>
  </si>
  <si>
    <t>DW9A14</t>
  </si>
  <si>
    <t>出国英语</t>
  </si>
  <si>
    <t>至少选修8学分，其中艺术类课程组和创新创业课程组各至少2学分，出国英语面向CET４成绩在520分以上的学生选修</t>
  </si>
  <si>
    <t>自然科学基础课程组</t>
  </si>
  <si>
    <t>人文社科基础课程组</t>
  </si>
  <si>
    <t>5-6</t>
  </si>
  <si>
    <t>艺术类课程组</t>
  </si>
  <si>
    <t>5</t>
  </si>
  <si>
    <t>小语种课程组</t>
  </si>
  <si>
    <t>创新创业课程组</t>
  </si>
  <si>
    <t>学科教育课程</t>
  </si>
  <si>
    <t>JZ9C02</t>
  </si>
  <si>
    <t>画法几何</t>
  </si>
  <si>
    <t>JZ2D18</t>
  </si>
  <si>
    <t>建筑工程制图</t>
  </si>
  <si>
    <t>JZ2D04</t>
  </si>
  <si>
    <t>土木工程材料</t>
  </si>
  <si>
    <t>JZ2D19</t>
  </si>
  <si>
    <t>BIM技术基础</t>
  </si>
  <si>
    <t>JD9D04</t>
  </si>
  <si>
    <t>理论力学</t>
  </si>
  <si>
    <t>JZ9C15</t>
  </si>
  <si>
    <t>材料力学</t>
  </si>
  <si>
    <t>JZ2D20</t>
  </si>
  <si>
    <t>土木工程测量</t>
  </si>
  <si>
    <t>JZ2D03</t>
  </si>
  <si>
    <t>工程地质</t>
  </si>
  <si>
    <t>专业基础及核心课程</t>
  </si>
  <si>
    <t>JZ2D01</t>
  </si>
  <si>
    <t>土木工程专业导论</t>
  </si>
  <si>
    <t>JZ2D05</t>
  </si>
  <si>
    <t>流体力学</t>
  </si>
  <si>
    <t>JZ2D21</t>
  </si>
  <si>
    <t>混凝土结构基本原理</t>
  </si>
  <si>
    <t>6</t>
  </si>
  <si>
    <t>JZ2D25</t>
  </si>
  <si>
    <t>混凝土结构设计</t>
  </si>
  <si>
    <t>JZ2D22</t>
  </si>
  <si>
    <t>结构力学（1）</t>
  </si>
  <si>
    <t>JZ2D23</t>
  </si>
  <si>
    <t>结构力学（2）</t>
  </si>
  <si>
    <t>JZ2D08</t>
  </si>
  <si>
    <t>土力学与基础工程</t>
  </si>
  <si>
    <t>JZ9C07</t>
  </si>
  <si>
    <t>房屋建筑学</t>
  </si>
  <si>
    <t>JZ2D10</t>
  </si>
  <si>
    <t>钢结构</t>
  </si>
  <si>
    <t>JZ2D11</t>
  </si>
  <si>
    <t>土木工程施工</t>
  </si>
  <si>
    <t>JZ2D24</t>
  </si>
  <si>
    <t>施工组织设计</t>
  </si>
  <si>
    <t>JZ2D15</t>
  </si>
  <si>
    <t>土木工程结构试验</t>
  </si>
  <si>
    <t>专业方向课程</t>
  </si>
  <si>
    <t>JZ2E02</t>
  </si>
  <si>
    <t>结构抗震设计</t>
  </si>
  <si>
    <t>建筑工程方向</t>
  </si>
  <si>
    <t>7</t>
  </si>
  <si>
    <t>JZ2E11</t>
  </si>
  <si>
    <t>高层建筑结构</t>
  </si>
  <si>
    <t>JZ2F08</t>
  </si>
  <si>
    <t>建筑结构辅助设计</t>
  </si>
  <si>
    <t>JZ2E08</t>
  </si>
  <si>
    <t>道路勘测设计</t>
  </si>
  <si>
    <t>道路桥梁方向</t>
  </si>
  <si>
    <t>JZ2E09</t>
  </si>
  <si>
    <t>路基路面工程</t>
  </si>
  <si>
    <t>JZ2E10</t>
  </si>
  <si>
    <t>桥梁工程</t>
  </si>
  <si>
    <t>专业拓展课程</t>
  </si>
  <si>
    <t>JZ2F16</t>
  </si>
  <si>
    <t>土木工程预算</t>
  </si>
  <si>
    <t>至少选修2学分</t>
  </si>
  <si>
    <t>JZ2F17</t>
  </si>
  <si>
    <t>徽派建筑解析</t>
  </si>
  <si>
    <t>JZ2F18</t>
  </si>
  <si>
    <t>徽派建筑建造技术</t>
  </si>
  <si>
    <t>JZ2D13</t>
  </si>
  <si>
    <t>工程经济和管理</t>
  </si>
  <si>
    <t>通识实践</t>
  </si>
  <si>
    <t>XG9G04</t>
  </si>
  <si>
    <t>大学计算机基础实验</t>
  </si>
  <si>
    <t>BW9G01</t>
  </si>
  <si>
    <t>国防教育和军事训练</t>
  </si>
  <si>
    <t>2周</t>
  </si>
  <si>
    <t>XS9G01</t>
  </si>
  <si>
    <t>入学教育</t>
  </si>
  <si>
    <t>1周</t>
  </si>
  <si>
    <t>XS9G02</t>
  </si>
  <si>
    <t>公益劳动</t>
  </si>
  <si>
    <t>1周，课外分散进行</t>
  </si>
  <si>
    <t>XG9G01</t>
  </si>
  <si>
    <t>大学物理力热实验</t>
  </si>
  <si>
    <t>XG9G05</t>
  </si>
  <si>
    <t>C语言程序设计实验</t>
  </si>
  <si>
    <t>XG9G02</t>
  </si>
  <si>
    <t>大学物理电磁实验</t>
  </si>
  <si>
    <t>短1</t>
  </si>
  <si>
    <t>SZ9G01</t>
  </si>
  <si>
    <t>思政课实践1</t>
  </si>
  <si>
    <t>24学时，暑假结合2周社会实践进行</t>
  </si>
  <si>
    <t>社会实践</t>
  </si>
  <si>
    <t>短2</t>
  </si>
  <si>
    <t>SZ9G02</t>
  </si>
  <si>
    <t>思政课实践2</t>
  </si>
  <si>
    <t>XS9G03</t>
  </si>
  <si>
    <t>毕业教育</t>
  </si>
  <si>
    <t>学科实践</t>
  </si>
  <si>
    <t>JZ2I01</t>
  </si>
  <si>
    <t>土木工程专业认知实习</t>
  </si>
  <si>
    <t>实习1周</t>
  </si>
  <si>
    <t>JZ2I14</t>
  </si>
  <si>
    <t>工程CAD制图实验</t>
  </si>
  <si>
    <t>JZ2I03</t>
  </si>
  <si>
    <t>土木工程材料实验</t>
  </si>
  <si>
    <t>BIM技术基础实验</t>
  </si>
  <si>
    <t>JZ2I16</t>
  </si>
  <si>
    <t>土木工程测量实验</t>
  </si>
  <si>
    <t>JZ2I17</t>
  </si>
  <si>
    <t>工程测量实习</t>
  </si>
  <si>
    <t>JZ2I02</t>
  </si>
  <si>
    <t>工程地质实习</t>
  </si>
  <si>
    <t>JZ2I11</t>
  </si>
  <si>
    <t>材料力学实验</t>
  </si>
  <si>
    <t>专业实践</t>
  </si>
  <si>
    <t>JZ2I04</t>
  </si>
  <si>
    <t>流体力学实验</t>
  </si>
  <si>
    <t>JZ2I05</t>
  </si>
  <si>
    <t>土力学实验</t>
  </si>
  <si>
    <t>JZ2I06</t>
  </si>
  <si>
    <t>基础工程课程设计</t>
  </si>
  <si>
    <t>JZ9I02</t>
  </si>
  <si>
    <t>房屋建筑学课程设计</t>
  </si>
  <si>
    <t>短3</t>
  </si>
  <si>
    <t>JZ2I19</t>
  </si>
  <si>
    <t>生产实习</t>
  </si>
  <si>
    <t>实习4周</t>
  </si>
  <si>
    <t>JZ2I07</t>
  </si>
  <si>
    <t>钢结构课程设计</t>
  </si>
  <si>
    <t>JZ2I08</t>
  </si>
  <si>
    <t>混凝土结构课程设计</t>
  </si>
  <si>
    <t>JZ2I18</t>
  </si>
  <si>
    <t>BIM结构设计实训</t>
  </si>
  <si>
    <t>JZ2I12</t>
  </si>
  <si>
    <t>建筑结构实验</t>
  </si>
  <si>
    <t>7-8</t>
  </si>
  <si>
    <t>JZ2I98</t>
  </si>
  <si>
    <t>毕业实习</t>
  </si>
  <si>
    <t>实习20周</t>
  </si>
  <si>
    <t>4-8</t>
  </si>
  <si>
    <t>JZ2I99</t>
  </si>
  <si>
    <t>毕业论文（设计）</t>
  </si>
  <si>
    <t>4-8学期</t>
  </si>
  <si>
    <t>JZ2I20</t>
  </si>
  <si>
    <t>桥梁工程辅助设计实验</t>
  </si>
  <si>
    <t>JZ2J02</t>
  </si>
  <si>
    <t>建筑结构辅助设计实验</t>
  </si>
  <si>
    <t>综合素质</t>
  </si>
  <si>
    <t>1-8</t>
  </si>
  <si>
    <t>综合素质学分</t>
  </si>
  <si>
    <t>各类课程学时学分分配表</t>
  </si>
  <si>
    <t>理论学分</t>
  </si>
  <si>
    <t>实践学分</t>
  </si>
  <si>
    <t>实验学分</t>
  </si>
  <si>
    <t>占总学分比例%</t>
  </si>
  <si>
    <t>总学时</t>
  </si>
  <si>
    <t>理论学时</t>
  </si>
  <si>
    <t>实践学时</t>
  </si>
  <si>
    <t>实验学时</t>
  </si>
  <si>
    <t>课外学时</t>
  </si>
  <si>
    <t>占总学时比例%</t>
  </si>
  <si>
    <t>任选</t>
  </si>
  <si>
    <t>创新实践</t>
  </si>
  <si>
    <t>培养方案word文档用表</t>
  </si>
  <si>
    <t>课程体系</t>
  </si>
  <si>
    <t>学分比例%</t>
  </si>
  <si>
    <t>学时比例%</t>
  </si>
  <si>
    <t>理论教学体系</t>
  </si>
  <si>
    <t>专业教育课程</t>
  </si>
  <si>
    <t>实践教学体系</t>
  </si>
  <si>
    <t>理论教学体系中的实践环节</t>
  </si>
  <si>
    <t>实践教学环节学分合计</t>
  </si>
  <si>
    <t>状态数据库统计用表</t>
  </si>
  <si>
    <t>学时数（学时）</t>
  </si>
  <si>
    <t>学分数（分）</t>
  </si>
  <si>
    <t>总数</t>
  </si>
  <si>
    <t>其中</t>
  </si>
  <si>
    <t>必修课</t>
  </si>
  <si>
    <t>选修课</t>
  </si>
  <si>
    <t>课内教学</t>
  </si>
  <si>
    <t>实验教学</t>
  </si>
  <si>
    <t>集中性实践教学环节</t>
  </si>
  <si>
    <t>课外科技活动</t>
  </si>
  <si>
    <t>表8-2 教学计划表（开课学期）</t>
  </si>
  <si>
    <t>请按指导意见开设</t>
  </si>
  <si>
    <t>课内30学时，课外1周，要有体现</t>
  </si>
  <si>
    <t>理论部分为网络课程</t>
  </si>
  <si>
    <t>XG9A17</t>
  </si>
  <si>
    <t>JZ2I15</t>
  </si>
  <si>
    <t>XS9A04</t>
  </si>
  <si>
    <t>土木工程施工技术</t>
  </si>
  <si>
    <r>
      <rPr>
        <sz val="8"/>
        <color theme="1"/>
        <rFont val="宋体"/>
        <charset val="134"/>
      </rPr>
      <t>土木工程</t>
    </r>
    <r>
      <rPr>
        <sz val="8"/>
        <color rgb="FFFF0000"/>
        <rFont val="宋体"/>
        <charset val="134"/>
      </rPr>
      <t>结构</t>
    </r>
    <r>
      <rPr>
        <sz val="8"/>
        <color theme="1"/>
        <rFont val="宋体"/>
        <charset val="134"/>
      </rPr>
      <t>试验</t>
    </r>
  </si>
  <si>
    <t>院定</t>
  </si>
  <si>
    <t>校定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</si>
</sst>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_ "/>
    <numFmt numFmtId="178" formatCode="0.00_);[Red]\(0.00\)"/>
  </numFmts>
  <fonts count="38">
    <font>
      <sz val="12"/>
      <name val="宋体"/>
      <charset val="134"/>
    </font>
    <font>
      <sz val="12"/>
      <color rgb="FFFF0000"/>
      <name val="宋体"/>
      <charset val="134"/>
    </font>
    <font>
      <sz val="8"/>
      <name val="宋体"/>
      <charset val="134"/>
    </font>
    <font>
      <sz val="12"/>
      <color rgb="FF000000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8"/>
      <color rgb="FF000000"/>
      <name val="Times New Roman"/>
      <charset val="134"/>
    </font>
    <font>
      <b/>
      <sz val="8"/>
      <color rgb="FFFF0000"/>
      <name val="宋体"/>
      <charset val="134"/>
    </font>
    <font>
      <sz val="8"/>
      <color theme="1"/>
      <name val="Times New Roman"/>
      <charset val="134"/>
    </font>
    <font>
      <sz val="8"/>
      <color rgb="FFFF0000"/>
      <name val="宋体"/>
      <charset val="134"/>
    </font>
    <font>
      <sz val="5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方正仿宋_GBK"/>
      <charset val="134"/>
    </font>
    <font>
      <sz val="11"/>
      <color rgb="FF000000"/>
      <name val="宋体"/>
      <charset val="134"/>
    </font>
    <font>
      <b/>
      <sz val="10.5"/>
      <color rgb="FF000000"/>
      <name val="华文楷体"/>
      <charset val="134"/>
    </font>
    <font>
      <sz val="10.5"/>
      <color rgb="FF000000"/>
      <name val="华文楷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14" borderId="2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2" borderId="26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23" borderId="31" applyNumberFormat="0" applyAlignment="0" applyProtection="0">
      <alignment vertical="center"/>
    </xf>
    <xf numFmtId="0" fontId="32" fillId="23" borderId="27" applyNumberFormat="0" applyAlignment="0" applyProtection="0">
      <alignment vertical="center"/>
    </xf>
    <xf numFmtId="0" fontId="33" fillId="25" borderId="32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Fill="1" applyBorder="1" applyAlignment="1" applyProtection="1">
      <alignment horizontal="center" vertical="center" wrapText="1"/>
      <protection hidden="1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 hidden="1"/>
    </xf>
    <xf numFmtId="0" fontId="6" fillId="0" borderId="6" xfId="0" applyFont="1" applyFill="1" applyBorder="1" applyAlignment="1" applyProtection="1">
      <alignment horizontal="center" vertical="center" wrapText="1"/>
      <protection locked="0"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locked="0" hidden="1"/>
    </xf>
    <xf numFmtId="0" fontId="5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vertical="center" wrapText="1"/>
      <protection hidden="1"/>
    </xf>
    <xf numFmtId="0" fontId="4" fillId="0" borderId="9" xfId="0" applyFont="1" applyFill="1" applyBorder="1" applyAlignment="1" applyProtection="1">
      <alignment vertical="center" wrapText="1"/>
      <protection hidden="1"/>
    </xf>
    <xf numFmtId="49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49" fontId="5" fillId="0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 hidden="1"/>
    </xf>
    <xf numFmtId="0" fontId="8" fillId="0" borderId="6" xfId="0" applyFont="1" applyFill="1" applyBorder="1" applyAlignment="1" applyProtection="1">
      <alignment horizontal="center" vertical="center" wrapText="1"/>
      <protection locked="0" hidden="1"/>
    </xf>
    <xf numFmtId="0" fontId="5" fillId="0" borderId="2" xfId="0" applyFont="1" applyFill="1" applyBorder="1" applyAlignment="1" applyProtection="1">
      <alignment horizontal="left" vertical="center" wrapText="1"/>
      <protection locked="0" hidden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 hidden="1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11" xfId="0" applyFont="1" applyFill="1" applyBorder="1" applyAlignment="1" applyProtection="1">
      <alignment horizontal="center" vertical="center" wrapText="1"/>
      <protection locked="0" hidden="1"/>
    </xf>
    <xf numFmtId="0" fontId="4" fillId="0" borderId="11" xfId="0" applyFont="1" applyFill="1" applyBorder="1" applyAlignment="1" applyProtection="1">
      <alignment horizontal="left" vertical="center" wrapText="1"/>
      <protection locked="0" hidden="1"/>
    </xf>
    <xf numFmtId="0" fontId="6" fillId="0" borderId="10" xfId="0" applyFont="1" applyFill="1" applyBorder="1" applyAlignment="1" applyProtection="1">
      <alignment horizontal="center" vertical="center" wrapText="1"/>
      <protection locked="0" hidden="1"/>
    </xf>
    <xf numFmtId="49" fontId="5" fillId="0" borderId="11" xfId="0" applyNumberFormat="1" applyFont="1" applyFill="1" applyBorder="1" applyAlignment="1" applyProtection="1">
      <alignment horizontal="center" vertical="center"/>
      <protection locked="0"/>
    </xf>
    <xf numFmtId="49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hidden="1"/>
    </xf>
    <xf numFmtId="0" fontId="8" fillId="0" borderId="11" xfId="0" applyFont="1" applyFill="1" applyBorder="1" applyAlignment="1" applyProtection="1">
      <alignment horizontal="center" vertical="center"/>
      <protection hidden="1"/>
    </xf>
    <xf numFmtId="49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Fill="1" applyBorder="1" applyAlignment="1" applyProtection="1">
      <alignment horizontal="center" vertical="center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locked="0" hidden="1"/>
    </xf>
    <xf numFmtId="49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hidden="1"/>
    </xf>
    <xf numFmtId="0" fontId="8" fillId="0" borderId="12" xfId="0" applyFont="1" applyFill="1" applyBorder="1" applyAlignment="1" applyProtection="1">
      <alignment horizontal="center" vertical="center"/>
      <protection hidden="1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 hidden="1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 applyProtection="1">
      <alignment horizontal="center" vertical="center" wrapText="1"/>
      <protection locked="0" hidden="1"/>
    </xf>
    <xf numFmtId="0" fontId="6" fillId="0" borderId="3" xfId="0" applyFont="1" applyFill="1" applyBorder="1" applyAlignment="1" applyProtection="1">
      <alignment horizontal="center" vertical="center" wrapText="1"/>
      <protection locked="0" hidden="1"/>
    </xf>
    <xf numFmtId="0" fontId="5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/>
      <protection locked="0" hidden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 hidden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6" xfId="0" applyFont="1" applyFill="1" applyBorder="1" applyAlignment="1" applyProtection="1">
      <alignment horizontal="left" vertical="center" wrapText="1" shrinkToFit="1"/>
      <protection locked="0" hidden="1"/>
    </xf>
    <xf numFmtId="0" fontId="9" fillId="0" borderId="6" xfId="0" applyFont="1" applyFill="1" applyBorder="1" applyAlignment="1" applyProtection="1">
      <alignment horizontal="left" vertical="center" wrapText="1" shrinkToFit="1"/>
      <protection locked="0"/>
    </xf>
    <xf numFmtId="0" fontId="9" fillId="0" borderId="6" xfId="0" applyFont="1" applyFill="1" applyBorder="1" applyAlignment="1" applyProtection="1">
      <alignment horizontal="left" vertical="center" wrapText="1" shrinkToFit="1"/>
      <protection locked="0" hidden="1"/>
    </xf>
    <xf numFmtId="0" fontId="5" fillId="0" borderId="6" xfId="0" applyFont="1" applyFill="1" applyBorder="1" applyAlignment="1" applyProtection="1">
      <alignment horizontal="left" vertical="center" wrapText="1" shrinkToFit="1"/>
      <protection locked="0"/>
    </xf>
    <xf numFmtId="0" fontId="5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left" vertical="center" wrapText="1"/>
      <protection locked="0" hidden="1"/>
    </xf>
    <xf numFmtId="0" fontId="5" fillId="0" borderId="2" xfId="0" applyFont="1" applyFill="1" applyBorder="1" applyAlignment="1" applyProtection="1">
      <alignment horizontal="left" vertical="center" wrapText="1" shrinkToFit="1"/>
      <protection locked="0" hidden="1"/>
    </xf>
    <xf numFmtId="0" fontId="5" fillId="0" borderId="11" xfId="0" applyFont="1" applyFill="1" applyBorder="1" applyAlignment="1" applyProtection="1">
      <alignment horizontal="left" vertical="center" wrapText="1" shrinkToFit="1"/>
      <protection locked="0" hidden="1"/>
    </xf>
    <xf numFmtId="0" fontId="5" fillId="0" borderId="5" xfId="0" applyFont="1" applyFill="1" applyBorder="1" applyAlignment="1" applyProtection="1">
      <alignment horizontal="left" vertical="center" wrapText="1" shrinkToFit="1"/>
      <protection locked="0" hidden="1"/>
    </xf>
    <xf numFmtId="0" fontId="9" fillId="0" borderId="6" xfId="0" applyFont="1" applyFill="1" applyBorder="1" applyAlignment="1" applyProtection="1">
      <alignment horizontal="center" vertical="center" wrapText="1" shrinkToFi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hidden="1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hidden="1"/>
    </xf>
    <xf numFmtId="0" fontId="4" fillId="0" borderId="14" xfId="0" applyFont="1" applyFill="1" applyBorder="1" applyAlignment="1" applyProtection="1">
      <alignment horizontal="center" vertical="center" wrapText="1"/>
      <protection locked="0" hidden="1"/>
    </xf>
    <xf numFmtId="0" fontId="4" fillId="0" borderId="11" xfId="0" applyFont="1" applyFill="1" applyBorder="1" applyAlignment="1" applyProtection="1">
      <alignment horizontal="center" vertical="center" wrapText="1"/>
      <protection locked="0" hidden="1"/>
    </xf>
    <xf numFmtId="0" fontId="4" fillId="0" borderId="15" xfId="0" applyFont="1" applyFill="1" applyBorder="1" applyAlignment="1" applyProtection="1">
      <alignment horizontal="left" vertical="center" wrapText="1"/>
      <protection locked="0" hidden="1"/>
    </xf>
    <xf numFmtId="0" fontId="6" fillId="0" borderId="16" xfId="0" applyFont="1" applyFill="1" applyBorder="1" applyAlignment="1" applyProtection="1">
      <alignment horizontal="center" vertical="center" wrapText="1"/>
      <protection locked="0" hidden="1"/>
    </xf>
    <xf numFmtId="0" fontId="2" fillId="0" borderId="8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vertical="center" wrapText="1"/>
      <protection hidden="1"/>
    </xf>
    <xf numFmtId="49" fontId="4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6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7" xfId="49" applyFont="1" applyFill="1" applyBorder="1" applyAlignment="1" applyProtection="1">
      <alignment horizontal="center" vertical="center" wrapText="1"/>
      <protection hidden="1"/>
    </xf>
    <xf numFmtId="0" fontId="9" fillId="0" borderId="11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Alignment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hidden="1"/>
    </xf>
    <xf numFmtId="0" fontId="9" fillId="0" borderId="8" xfId="49" applyFont="1" applyFill="1" applyBorder="1" applyAlignment="1" applyProtection="1">
      <alignment horizontal="center" vertical="center" wrapText="1"/>
      <protection hidden="1"/>
    </xf>
    <xf numFmtId="0" fontId="9" fillId="0" borderId="13" xfId="49" applyFont="1" applyFill="1" applyBorder="1" applyAlignment="1" applyProtection="1">
      <alignment horizontal="center" vertical="center" wrapText="1"/>
      <protection hidden="1"/>
    </xf>
    <xf numFmtId="49" fontId="9" fillId="0" borderId="6" xfId="49" applyNumberFormat="1" applyFont="1" applyFill="1" applyBorder="1" applyAlignment="1" applyProtection="1">
      <alignment horizontal="center" vertical="center" wrapText="1"/>
      <protection locked="0" hidden="1"/>
    </xf>
    <xf numFmtId="49" fontId="9" fillId="0" borderId="11" xfId="49" applyNumberFormat="1" applyFont="1" applyFill="1" applyBorder="1" applyAlignment="1" applyProtection="1">
      <alignment horizontal="center" vertical="center"/>
      <protection locked="0"/>
    </xf>
    <xf numFmtId="0" fontId="9" fillId="0" borderId="11" xfId="49" applyFont="1" applyFill="1" applyBorder="1" applyAlignment="1" applyProtection="1">
      <alignment horizontal="left" vertical="center" wrapText="1"/>
      <protection hidden="1"/>
    </xf>
    <xf numFmtId="0" fontId="9" fillId="0" borderId="11" xfId="49" applyFont="1" applyFill="1" applyBorder="1" applyAlignment="1" applyProtection="1">
      <alignment horizontal="center" vertical="center" wrapText="1"/>
      <protection hidden="1"/>
    </xf>
    <xf numFmtId="49" fontId="9" fillId="0" borderId="6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1" xfId="49" applyFont="1" applyFill="1" applyBorder="1" applyAlignment="1" applyProtection="1">
      <alignment horizontal="center" vertical="center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177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/>
      <protection hidden="1"/>
    </xf>
    <xf numFmtId="0" fontId="7" fillId="0" borderId="3" xfId="0" applyFont="1" applyFill="1" applyBorder="1" applyAlignment="1" applyProtection="1">
      <alignment horizontal="left" vertical="center" wrapText="1"/>
      <protection locked="0" hidden="1"/>
    </xf>
    <xf numFmtId="0" fontId="10" fillId="0" borderId="6" xfId="0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Fill="1" applyBorder="1" applyAlignment="1" applyProtection="1">
      <alignment horizontal="center" vertical="center" wrapText="1" shrinkToFi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 hidden="1"/>
    </xf>
    <xf numFmtId="0" fontId="4" fillId="0" borderId="5" xfId="0" applyFont="1" applyFill="1" applyBorder="1" applyAlignment="1" applyProtection="1">
      <alignment horizontal="left" vertical="center" wrapText="1"/>
      <protection locked="0" hidden="1"/>
    </xf>
    <xf numFmtId="0" fontId="5" fillId="0" borderId="13" xfId="0" applyFont="1" applyFill="1" applyBorder="1" applyAlignment="1" applyProtection="1">
      <alignment horizontal="center" vertical="center" wrapText="1" shrinkToFit="1"/>
      <protection locked="0"/>
    </xf>
    <xf numFmtId="0" fontId="5" fillId="0" borderId="8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hidden="1"/>
    </xf>
    <xf numFmtId="0" fontId="5" fillId="0" borderId="18" xfId="0" applyFont="1" applyFill="1" applyBorder="1" applyAlignment="1" applyProtection="1">
      <alignment horizontal="center" vertical="center" wrapText="1"/>
      <protection hidden="1"/>
    </xf>
    <xf numFmtId="0" fontId="4" fillId="0" borderId="19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5" fillId="0" borderId="12" xfId="0" applyFont="1" applyFill="1" applyBorder="1" applyAlignment="1" applyProtection="1">
      <alignment horizontal="center" vertical="center" wrapText="1"/>
      <protection hidden="1"/>
    </xf>
    <xf numFmtId="0" fontId="5" fillId="0" borderId="20" xfId="0" applyFont="1" applyFill="1" applyBorder="1" applyAlignment="1" applyProtection="1">
      <alignment horizontal="center" vertical="center" wrapText="1"/>
      <protection hidden="1"/>
    </xf>
    <xf numFmtId="0" fontId="9" fillId="0" borderId="11" xfId="49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76" fontId="11" fillId="0" borderId="6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 shrinkToFit="1"/>
    </xf>
    <xf numFmtId="176" fontId="11" fillId="0" borderId="6" xfId="0" applyNumberFormat="1" applyFont="1" applyBorder="1" applyAlignment="1">
      <alignment horizontal="center" vertical="center" wrapText="1" shrinkToFit="1"/>
    </xf>
    <xf numFmtId="0" fontId="11" fillId="0" borderId="1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8" fontId="11" fillId="0" borderId="6" xfId="0" applyNumberFormat="1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16" fillId="0" borderId="0" xfId="0" applyFont="1" applyFill="1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 hidden="1"/>
    </xf>
    <xf numFmtId="0" fontId="4" fillId="0" borderId="19" xfId="0" applyFont="1" applyFill="1" applyBorder="1" applyAlignment="1" applyProtection="1">
      <alignment horizontal="center" vertical="center" wrapText="1"/>
      <protection locked="0" hidden="1"/>
    </xf>
    <xf numFmtId="0" fontId="5" fillId="0" borderId="19" xfId="0" applyFont="1" applyFill="1" applyBorder="1" applyAlignment="1" applyProtection="1">
      <alignment horizontal="center" vertical="center" wrapText="1"/>
      <protection locked="0" hidden="1"/>
    </xf>
    <xf numFmtId="49" fontId="9" fillId="0" borderId="6" xfId="49" applyNumberFormat="1" applyFont="1" applyBorder="1" applyAlignment="1" applyProtection="1">
      <alignment horizontal="center" vertical="center" wrapText="1"/>
      <protection locked="0" hidden="1"/>
    </xf>
    <xf numFmtId="0" fontId="4" fillId="0" borderId="5" xfId="0" applyFont="1" applyFill="1" applyBorder="1" applyAlignment="1" applyProtection="1">
      <alignment horizontal="center" vertical="center" wrapText="1"/>
      <protection locked="0" hidden="1"/>
    </xf>
    <xf numFmtId="0" fontId="4" fillId="0" borderId="3" xfId="0" applyFont="1" applyFill="1" applyBorder="1" applyAlignment="1" applyProtection="1">
      <alignment horizontal="center" vertical="center" wrapText="1"/>
      <protection locked="0" hidden="1"/>
    </xf>
    <xf numFmtId="0" fontId="4" fillId="0" borderId="4" xfId="0" applyFont="1" applyFill="1" applyBorder="1" applyAlignment="1" applyProtection="1">
      <alignment horizontal="center" vertical="center" wrapText="1"/>
      <protection locked="0" hidden="1"/>
    </xf>
    <xf numFmtId="0" fontId="4" fillId="0" borderId="10" xfId="0" applyFont="1" applyFill="1" applyBorder="1" applyAlignment="1" applyProtection="1">
      <alignment horizontal="center" vertical="center" wrapText="1"/>
      <protection locked="0" hidden="1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/>
      <protection hidden="1"/>
    </xf>
    <xf numFmtId="0" fontId="4" fillId="0" borderId="11" xfId="49" applyFont="1" applyBorder="1" applyAlignment="1" applyProtection="1">
      <alignment horizontal="center" vertical="center" wrapText="1"/>
      <protection locked="0" hidden="1"/>
    </xf>
    <xf numFmtId="0" fontId="9" fillId="0" borderId="11" xfId="49" applyFont="1" applyBorder="1" applyAlignment="1" applyProtection="1">
      <alignment horizontal="center" vertical="center" wrapText="1"/>
      <protection locked="0" hidden="1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left" vertical="center" wrapText="1" shrinkToFi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 hidden="1"/>
    </xf>
    <xf numFmtId="0" fontId="4" fillId="0" borderId="19" xfId="0" applyFont="1" applyFill="1" applyBorder="1" applyAlignment="1" applyProtection="1">
      <alignment horizontal="left" vertical="center" wrapText="1"/>
      <protection locked="0"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11" xfId="0" applyFill="1" applyBorder="1">
      <alignment vertical="center"/>
    </xf>
    <xf numFmtId="0" fontId="4" fillId="0" borderId="1" xfId="0" applyFont="1" applyFill="1" applyBorder="1" applyAlignment="1" applyProtection="1">
      <alignment horizontal="center" vertical="center" wrapText="1"/>
      <protection locked="0" hidden="1"/>
    </xf>
    <xf numFmtId="0" fontId="4" fillId="0" borderId="25" xfId="0" applyFont="1" applyFill="1" applyBorder="1" applyAlignment="1" applyProtection="1">
      <alignment horizontal="center" vertical="center" wrapText="1"/>
      <protection locked="0" hidden="1"/>
    </xf>
    <xf numFmtId="0" fontId="4" fillId="0" borderId="16" xfId="0" applyFont="1" applyFill="1" applyBorder="1" applyAlignment="1" applyProtection="1">
      <alignment horizontal="center" vertical="center" wrapText="1"/>
      <protection locked="0" hidden="1"/>
    </xf>
    <xf numFmtId="0" fontId="9" fillId="0" borderId="11" xfId="49" applyFont="1" applyBorder="1" applyAlignment="1">
      <alignment horizontal="center" vertical="center"/>
    </xf>
    <xf numFmtId="0" fontId="9" fillId="0" borderId="0" xfId="49" applyFont="1" applyBorder="1" applyAlignment="1">
      <alignment horizontal="center" vertical="center"/>
    </xf>
    <xf numFmtId="0" fontId="4" fillId="0" borderId="6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hidden="1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>
      <alignment horizontal="center" vertical="center"/>
    </xf>
    <xf numFmtId="177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 hidden="1"/>
    </xf>
    <xf numFmtId="0" fontId="5" fillId="0" borderId="2" xfId="0" applyFont="1" applyFill="1" applyBorder="1" applyAlignment="1" applyProtection="1">
      <alignment horizontal="center" vertical="center" wrapText="1" shrinkToFit="1"/>
      <protection locked="0"/>
    </xf>
    <xf numFmtId="0" fontId="5" fillId="0" borderId="19" xfId="0" applyFont="1" applyFill="1" applyBorder="1" applyAlignment="1" applyProtection="1">
      <alignment horizontal="center" vertical="center" wrapText="1" shrinkToFi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3"/>
  <sheetViews>
    <sheetView zoomScale="120" zoomScaleNormal="120" workbookViewId="0">
      <pane xSplit="2" ySplit="3" topLeftCell="C65" activePane="bottomRight" state="frozen"/>
      <selection/>
      <selection pane="topRight"/>
      <selection pane="bottomLeft"/>
      <selection pane="bottomRight" activeCell="J81" sqref="J81"/>
    </sheetView>
  </sheetViews>
  <sheetFormatPr defaultColWidth="9" defaultRowHeight="14.25"/>
  <cols>
    <col min="1" max="1" width="4.25" customWidth="1"/>
    <col min="2" max="2" width="3.875" customWidth="1"/>
    <col min="3" max="3" width="5.125" style="2" customWidth="1"/>
    <col min="4" max="4" width="6" style="70" customWidth="1"/>
    <col min="5" max="5" width="19.125" style="2" customWidth="1"/>
    <col min="6" max="6" width="6" style="2" customWidth="1"/>
    <col min="7" max="7" width="4" style="2" customWidth="1"/>
    <col min="8" max="8" width="5.875" style="2" customWidth="1"/>
    <col min="9" max="16" width="3.625" style="2" customWidth="1"/>
    <col min="17" max="17" width="10.25" style="2" customWidth="1"/>
  </cols>
  <sheetData>
    <row r="1" customHeight="1" spans="1:17">
      <c r="A1" s="171" t="s">
        <v>0</v>
      </c>
      <c r="B1" s="171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>
      <c r="A2" s="173" t="s">
        <v>1</v>
      </c>
      <c r="B2" s="173" t="s">
        <v>2</v>
      </c>
      <c r="C2" s="174" t="s">
        <v>3</v>
      </c>
      <c r="D2" s="175" t="s">
        <v>4</v>
      </c>
      <c r="E2" s="175" t="s">
        <v>5</v>
      </c>
      <c r="F2" s="69" t="s">
        <v>6</v>
      </c>
      <c r="G2" s="110"/>
      <c r="H2" s="110"/>
      <c r="I2" s="110"/>
      <c r="J2" s="111"/>
      <c r="K2" s="69" t="s">
        <v>7</v>
      </c>
      <c r="L2" s="110"/>
      <c r="M2" s="110"/>
      <c r="N2" s="110"/>
      <c r="O2" s="111"/>
      <c r="P2" s="175" t="s">
        <v>8</v>
      </c>
      <c r="Q2" s="175" t="s">
        <v>9</v>
      </c>
    </row>
    <row r="3" ht="22.5" customHeight="1" spans="1:17">
      <c r="A3" s="176"/>
      <c r="B3" s="176"/>
      <c r="C3" s="177"/>
      <c r="D3" s="178"/>
      <c r="E3" s="178"/>
      <c r="F3" s="16" t="s">
        <v>10</v>
      </c>
      <c r="G3" s="16" t="s">
        <v>11</v>
      </c>
      <c r="H3" s="16" t="s">
        <v>12</v>
      </c>
      <c r="I3" s="16" t="s">
        <v>13</v>
      </c>
      <c r="J3" s="16" t="s">
        <v>14</v>
      </c>
      <c r="K3" s="16" t="s">
        <v>10</v>
      </c>
      <c r="L3" s="16" t="s">
        <v>11</v>
      </c>
      <c r="M3" s="16" t="s">
        <v>12</v>
      </c>
      <c r="N3" s="16" t="s">
        <v>13</v>
      </c>
      <c r="O3" s="16" t="s">
        <v>15</v>
      </c>
      <c r="P3" s="178"/>
      <c r="Q3" s="178"/>
    </row>
    <row r="4" s="2" customFormat="1" spans="1:17">
      <c r="A4" s="179" t="s">
        <v>16</v>
      </c>
      <c r="B4" s="179" t="s">
        <v>17</v>
      </c>
      <c r="C4" s="15">
        <v>1</v>
      </c>
      <c r="D4" s="16" t="s">
        <v>18</v>
      </c>
      <c r="E4" s="17" t="s">
        <v>19</v>
      </c>
      <c r="F4" s="51">
        <v>2.5</v>
      </c>
      <c r="G4" s="51">
        <v>2</v>
      </c>
      <c r="H4" s="51">
        <v>0.5</v>
      </c>
      <c r="I4" s="51"/>
      <c r="J4" s="51"/>
      <c r="K4" s="51">
        <v>40</v>
      </c>
      <c r="L4" s="51">
        <v>32</v>
      </c>
      <c r="M4" s="51">
        <v>8</v>
      </c>
      <c r="N4" s="51"/>
      <c r="O4" s="51"/>
      <c r="P4" s="51" t="s">
        <v>20</v>
      </c>
      <c r="Q4" s="17"/>
    </row>
    <row r="5" s="2" customFormat="1" spans="1:17">
      <c r="A5" s="180"/>
      <c r="B5" s="180"/>
      <c r="C5" s="15">
        <v>1</v>
      </c>
      <c r="D5" s="16" t="s">
        <v>21</v>
      </c>
      <c r="E5" s="17" t="s">
        <v>22</v>
      </c>
      <c r="F5" s="51"/>
      <c r="G5" s="51"/>
      <c r="H5" s="51"/>
      <c r="I5" s="51"/>
      <c r="J5" s="51"/>
      <c r="K5" s="51">
        <v>16</v>
      </c>
      <c r="L5" s="51"/>
      <c r="M5" s="51"/>
      <c r="N5" s="51"/>
      <c r="O5" s="51">
        <v>16</v>
      </c>
      <c r="P5" s="51" t="s">
        <v>23</v>
      </c>
      <c r="Q5" s="17"/>
    </row>
    <row r="6" s="2" customFormat="1" spans="1:17">
      <c r="A6" s="180"/>
      <c r="B6" s="180"/>
      <c r="C6" s="15" t="s">
        <v>24</v>
      </c>
      <c r="D6" s="16" t="s">
        <v>25</v>
      </c>
      <c r="E6" s="17" t="s">
        <v>26</v>
      </c>
      <c r="F6" s="51">
        <v>4</v>
      </c>
      <c r="G6" s="51">
        <v>4</v>
      </c>
      <c r="H6" s="51"/>
      <c r="I6" s="51"/>
      <c r="J6" s="51"/>
      <c r="K6" s="51">
        <v>64</v>
      </c>
      <c r="L6" s="51">
        <v>64</v>
      </c>
      <c r="M6" s="51"/>
      <c r="N6" s="51"/>
      <c r="O6" s="51"/>
      <c r="P6" s="51" t="s">
        <v>20</v>
      </c>
      <c r="Q6" s="73"/>
    </row>
    <row r="7" s="2" customFormat="1" spans="1:17">
      <c r="A7" s="180"/>
      <c r="B7" s="180"/>
      <c r="C7" s="15">
        <v>1</v>
      </c>
      <c r="D7" s="16" t="s">
        <v>27</v>
      </c>
      <c r="E7" s="17" t="s">
        <v>28</v>
      </c>
      <c r="F7" s="51">
        <v>5</v>
      </c>
      <c r="G7" s="51">
        <v>5</v>
      </c>
      <c r="H7" s="51"/>
      <c r="I7" s="51"/>
      <c r="J7" s="51"/>
      <c r="K7" s="51">
        <v>80</v>
      </c>
      <c r="L7" s="51">
        <v>80</v>
      </c>
      <c r="M7" s="51"/>
      <c r="N7" s="51"/>
      <c r="O7" s="51"/>
      <c r="P7" s="51" t="s">
        <v>20</v>
      </c>
      <c r="Q7" s="73"/>
    </row>
    <row r="8" s="2" customFormat="1" spans="1:17">
      <c r="A8" s="180"/>
      <c r="B8" s="180"/>
      <c r="C8" s="15">
        <v>1</v>
      </c>
      <c r="D8" s="16" t="s">
        <v>29</v>
      </c>
      <c r="E8" s="17" t="s">
        <v>30</v>
      </c>
      <c r="F8" s="51">
        <v>1</v>
      </c>
      <c r="G8" s="51"/>
      <c r="H8" s="51">
        <v>1</v>
      </c>
      <c r="I8" s="51"/>
      <c r="J8" s="51"/>
      <c r="K8" s="51">
        <v>36</v>
      </c>
      <c r="L8" s="51"/>
      <c r="M8" s="51">
        <v>28</v>
      </c>
      <c r="N8" s="51"/>
      <c r="O8" s="51">
        <v>8</v>
      </c>
      <c r="P8" s="51" t="s">
        <v>23</v>
      </c>
      <c r="Q8" s="17"/>
    </row>
    <row r="9" s="170" customFormat="1" ht="14.1" customHeight="1" spans="1:17">
      <c r="A9" s="181"/>
      <c r="B9" s="181"/>
      <c r="C9" s="28" t="s">
        <v>24</v>
      </c>
      <c r="D9" s="16" t="s">
        <v>31</v>
      </c>
      <c r="E9" s="17" t="s">
        <v>32</v>
      </c>
      <c r="F9" s="51">
        <v>1.5</v>
      </c>
      <c r="G9" s="51">
        <v>1.5</v>
      </c>
      <c r="H9" s="51"/>
      <c r="I9" s="51"/>
      <c r="J9" s="51"/>
      <c r="K9" s="51">
        <v>24</v>
      </c>
      <c r="L9" s="51"/>
      <c r="M9" s="51"/>
      <c r="N9" s="51"/>
      <c r="O9" s="51">
        <v>24</v>
      </c>
      <c r="P9" s="189" t="s">
        <v>23</v>
      </c>
      <c r="Q9" s="30"/>
    </row>
    <row r="10" s="170" customFormat="1" spans="1:17">
      <c r="A10" s="181"/>
      <c r="B10" s="181"/>
      <c r="C10" s="28" t="s">
        <v>24</v>
      </c>
      <c r="D10" s="16" t="s">
        <v>33</v>
      </c>
      <c r="E10" s="17" t="s">
        <v>34</v>
      </c>
      <c r="F10" s="51">
        <v>0.5</v>
      </c>
      <c r="G10" s="51">
        <v>0.5</v>
      </c>
      <c r="H10" s="51"/>
      <c r="I10" s="51"/>
      <c r="J10" s="51"/>
      <c r="K10" s="51">
        <v>8</v>
      </c>
      <c r="L10" s="51">
        <v>8</v>
      </c>
      <c r="M10" s="51"/>
      <c r="N10" s="51"/>
      <c r="O10" s="51"/>
      <c r="P10" s="62" t="s">
        <v>23</v>
      </c>
      <c r="Q10" s="75"/>
    </row>
    <row r="11" s="170" customFormat="1" ht="15.95" customHeight="1" spans="1:17">
      <c r="A11" s="181"/>
      <c r="B11" s="181"/>
      <c r="C11" s="182">
        <v>1</v>
      </c>
      <c r="D11" s="16" t="s">
        <v>35</v>
      </c>
      <c r="E11" s="17" t="s">
        <v>36</v>
      </c>
      <c r="F11" s="51">
        <v>2</v>
      </c>
      <c r="G11" s="51">
        <v>1</v>
      </c>
      <c r="H11" s="51">
        <v>1</v>
      </c>
      <c r="I11" s="51"/>
      <c r="J11" s="51"/>
      <c r="K11" s="51">
        <v>32</v>
      </c>
      <c r="L11" s="51">
        <v>16</v>
      </c>
      <c r="M11" s="51">
        <v>16</v>
      </c>
      <c r="N11" s="51"/>
      <c r="O11" s="51"/>
      <c r="P11" s="62" t="s">
        <v>23</v>
      </c>
      <c r="Q11" s="72"/>
    </row>
    <row r="12" s="2" customFormat="1" spans="1:17">
      <c r="A12" s="180"/>
      <c r="B12" s="180"/>
      <c r="C12" s="15" t="s">
        <v>37</v>
      </c>
      <c r="D12" s="16" t="s">
        <v>38</v>
      </c>
      <c r="E12" s="17" t="s">
        <v>39</v>
      </c>
      <c r="F12" s="51">
        <v>1</v>
      </c>
      <c r="G12" s="51">
        <v>1</v>
      </c>
      <c r="H12" s="51"/>
      <c r="I12" s="51"/>
      <c r="J12" s="51"/>
      <c r="K12" s="51">
        <v>16</v>
      </c>
      <c r="L12" s="51">
        <v>16</v>
      </c>
      <c r="M12" s="51"/>
      <c r="N12" s="51"/>
      <c r="O12" s="51"/>
      <c r="P12" s="51" t="s">
        <v>23</v>
      </c>
      <c r="Q12" s="17"/>
    </row>
    <row r="13" s="2" customFormat="1" spans="1:17">
      <c r="A13" s="180"/>
      <c r="B13" s="180"/>
      <c r="C13" s="15">
        <v>2</v>
      </c>
      <c r="D13" s="16" t="s">
        <v>40</v>
      </c>
      <c r="E13" s="17" t="s">
        <v>41</v>
      </c>
      <c r="F13" s="51">
        <v>2.5</v>
      </c>
      <c r="G13" s="51">
        <v>2</v>
      </c>
      <c r="H13" s="51">
        <v>0.5</v>
      </c>
      <c r="I13" s="51"/>
      <c r="J13" s="51"/>
      <c r="K13" s="51">
        <v>40</v>
      </c>
      <c r="L13" s="51">
        <v>32</v>
      </c>
      <c r="M13" s="51">
        <v>8</v>
      </c>
      <c r="N13" s="51"/>
      <c r="O13" s="51"/>
      <c r="P13" s="63" t="s">
        <v>20</v>
      </c>
      <c r="Q13" s="17"/>
    </row>
    <row r="14" s="2" customFormat="1" spans="1:17">
      <c r="A14" s="180"/>
      <c r="B14" s="180"/>
      <c r="C14" s="15">
        <v>2</v>
      </c>
      <c r="D14" s="16" t="s">
        <v>21</v>
      </c>
      <c r="E14" s="17" t="s">
        <v>22</v>
      </c>
      <c r="F14" s="51"/>
      <c r="G14" s="51"/>
      <c r="H14" s="51"/>
      <c r="I14" s="51"/>
      <c r="J14" s="51"/>
      <c r="K14" s="51">
        <v>16</v>
      </c>
      <c r="L14" s="51"/>
      <c r="M14" s="51"/>
      <c r="N14" s="51"/>
      <c r="O14" s="51">
        <v>16</v>
      </c>
      <c r="P14" s="51" t="s">
        <v>23</v>
      </c>
      <c r="Q14" s="17"/>
    </row>
    <row r="15" s="2" customFormat="1" spans="1:17">
      <c r="A15" s="180"/>
      <c r="B15" s="180"/>
      <c r="C15" s="15" t="s">
        <v>37</v>
      </c>
      <c r="D15" s="16" t="s">
        <v>42</v>
      </c>
      <c r="E15" s="17" t="s">
        <v>43</v>
      </c>
      <c r="F15" s="51">
        <v>4</v>
      </c>
      <c r="G15" s="51">
        <v>4</v>
      </c>
      <c r="H15" s="51"/>
      <c r="I15" s="51"/>
      <c r="J15" s="51"/>
      <c r="K15" s="51">
        <v>64</v>
      </c>
      <c r="L15" s="51">
        <v>64</v>
      </c>
      <c r="M15" s="51"/>
      <c r="N15" s="51"/>
      <c r="O15" s="51"/>
      <c r="P15" s="51" t="s">
        <v>20</v>
      </c>
      <c r="Q15" s="73"/>
    </row>
    <row r="16" s="2" customFormat="1" ht="12.95" customHeight="1" spans="1:17">
      <c r="A16" s="180"/>
      <c r="B16" s="180"/>
      <c r="C16" s="15">
        <v>2</v>
      </c>
      <c r="D16" s="16" t="s">
        <v>44</v>
      </c>
      <c r="E16" s="17" t="s">
        <v>45</v>
      </c>
      <c r="F16" s="51">
        <v>1</v>
      </c>
      <c r="G16" s="51"/>
      <c r="H16" s="51">
        <v>1</v>
      </c>
      <c r="I16" s="51"/>
      <c r="J16" s="51"/>
      <c r="K16" s="51">
        <v>36</v>
      </c>
      <c r="L16" s="51"/>
      <c r="M16" s="51">
        <v>32</v>
      </c>
      <c r="N16" s="51"/>
      <c r="O16" s="51">
        <v>4</v>
      </c>
      <c r="P16" s="51" t="s">
        <v>23</v>
      </c>
      <c r="Q16" s="17"/>
    </row>
    <row r="17" s="2" customFormat="1" spans="1:17">
      <c r="A17" s="180"/>
      <c r="B17" s="180"/>
      <c r="C17" s="15">
        <v>2</v>
      </c>
      <c r="D17" s="16" t="s">
        <v>46</v>
      </c>
      <c r="E17" s="17" t="s">
        <v>47</v>
      </c>
      <c r="F17" s="51">
        <v>5</v>
      </c>
      <c r="G17" s="51">
        <v>5</v>
      </c>
      <c r="H17" s="51"/>
      <c r="I17" s="51"/>
      <c r="J17" s="51"/>
      <c r="K17" s="51">
        <v>80</v>
      </c>
      <c r="L17" s="51">
        <v>80</v>
      </c>
      <c r="M17" s="51"/>
      <c r="N17" s="51"/>
      <c r="O17" s="51"/>
      <c r="P17" s="51" t="s">
        <v>20</v>
      </c>
      <c r="Q17" s="74"/>
    </row>
    <row r="18" s="2" customFormat="1" spans="1:17">
      <c r="A18" s="180"/>
      <c r="B18" s="180"/>
      <c r="C18" s="15" t="s">
        <v>37</v>
      </c>
      <c r="D18" s="29" t="s">
        <v>48</v>
      </c>
      <c r="E18" s="17" t="s">
        <v>49</v>
      </c>
      <c r="F18" s="51">
        <v>2</v>
      </c>
      <c r="G18" s="51">
        <v>2</v>
      </c>
      <c r="H18" s="51"/>
      <c r="I18" s="51"/>
      <c r="J18" s="51"/>
      <c r="K18" s="51">
        <v>32</v>
      </c>
      <c r="L18" s="51">
        <v>32</v>
      </c>
      <c r="M18" s="51"/>
      <c r="N18" s="51"/>
      <c r="O18" s="51"/>
      <c r="P18" s="51" t="s">
        <v>20</v>
      </c>
      <c r="Q18" s="74"/>
    </row>
    <row r="19" s="2" customFormat="1" spans="1:17">
      <c r="A19" s="180"/>
      <c r="B19" s="180"/>
      <c r="C19" s="46" t="s">
        <v>37</v>
      </c>
      <c r="D19" s="34" t="s">
        <v>50</v>
      </c>
      <c r="E19" s="17" t="s">
        <v>51</v>
      </c>
      <c r="F19" s="51">
        <v>2</v>
      </c>
      <c r="G19" s="51">
        <v>2</v>
      </c>
      <c r="H19" s="51"/>
      <c r="I19" s="51"/>
      <c r="J19" s="51"/>
      <c r="K19" s="51">
        <v>32</v>
      </c>
      <c r="L19" s="51">
        <v>32</v>
      </c>
      <c r="M19" s="51"/>
      <c r="N19" s="51"/>
      <c r="O19" s="51"/>
      <c r="P19" s="51" t="s">
        <v>20</v>
      </c>
      <c r="Q19" s="73"/>
    </row>
    <row r="20" s="2" customFormat="1" spans="1:17">
      <c r="A20" s="180"/>
      <c r="B20" s="180"/>
      <c r="C20" s="46" t="s">
        <v>52</v>
      </c>
      <c r="D20" s="34" t="s">
        <v>53</v>
      </c>
      <c r="E20" s="17" t="s">
        <v>54</v>
      </c>
      <c r="F20" s="51">
        <v>2</v>
      </c>
      <c r="G20" s="51">
        <v>2</v>
      </c>
      <c r="H20" s="51"/>
      <c r="I20" s="51"/>
      <c r="J20" s="51"/>
      <c r="K20" s="51">
        <v>32</v>
      </c>
      <c r="L20" s="51">
        <v>32</v>
      </c>
      <c r="M20" s="51"/>
      <c r="N20" s="51"/>
      <c r="O20" s="51"/>
      <c r="P20" s="51" t="s">
        <v>20</v>
      </c>
      <c r="Q20" s="73"/>
    </row>
    <row r="21" s="2" customFormat="1" spans="1:17">
      <c r="A21" s="180"/>
      <c r="B21" s="180"/>
      <c r="C21" s="15" t="s">
        <v>52</v>
      </c>
      <c r="D21" s="16" t="s">
        <v>55</v>
      </c>
      <c r="E21" s="17" t="s">
        <v>56</v>
      </c>
      <c r="F21" s="51">
        <v>3</v>
      </c>
      <c r="G21" s="51">
        <v>3</v>
      </c>
      <c r="H21" s="51"/>
      <c r="I21" s="51"/>
      <c r="J21" s="51"/>
      <c r="K21" s="51">
        <v>48</v>
      </c>
      <c r="L21" s="51">
        <v>48</v>
      </c>
      <c r="M21" s="51"/>
      <c r="N21" s="51"/>
      <c r="O21" s="51"/>
      <c r="P21" s="51" t="s">
        <v>20</v>
      </c>
      <c r="Q21" s="73"/>
    </row>
    <row r="22" s="2" customFormat="1" spans="1:17">
      <c r="A22" s="180"/>
      <c r="B22" s="180"/>
      <c r="C22" s="15">
        <v>3</v>
      </c>
      <c r="D22" s="16" t="s">
        <v>57</v>
      </c>
      <c r="E22" s="17" t="s">
        <v>58</v>
      </c>
      <c r="F22" s="51">
        <v>2</v>
      </c>
      <c r="G22" s="51">
        <v>1.5</v>
      </c>
      <c r="H22" s="51">
        <v>0.5</v>
      </c>
      <c r="I22" s="51"/>
      <c r="J22" s="51"/>
      <c r="K22" s="51">
        <v>32</v>
      </c>
      <c r="L22" s="51">
        <v>24</v>
      </c>
      <c r="M22" s="51">
        <v>8</v>
      </c>
      <c r="N22" s="51"/>
      <c r="O22" s="51"/>
      <c r="P22" s="51" t="s">
        <v>20</v>
      </c>
      <c r="Q22" s="17"/>
    </row>
    <row r="23" s="2" customFormat="1" spans="1:17">
      <c r="A23" s="180"/>
      <c r="B23" s="180"/>
      <c r="C23" s="15">
        <v>3</v>
      </c>
      <c r="D23" s="16" t="s">
        <v>21</v>
      </c>
      <c r="E23" s="17" t="s">
        <v>22</v>
      </c>
      <c r="F23" s="51"/>
      <c r="G23" s="51"/>
      <c r="H23" s="51"/>
      <c r="I23" s="51"/>
      <c r="J23" s="51"/>
      <c r="K23" s="51">
        <v>16</v>
      </c>
      <c r="L23" s="51"/>
      <c r="M23" s="51"/>
      <c r="N23" s="51"/>
      <c r="O23" s="51">
        <v>16</v>
      </c>
      <c r="P23" s="51" t="s">
        <v>23</v>
      </c>
      <c r="Q23" s="17"/>
    </row>
    <row r="24" s="2" customFormat="1" spans="1:17">
      <c r="A24" s="180"/>
      <c r="B24" s="180"/>
      <c r="C24" s="15">
        <v>3</v>
      </c>
      <c r="D24" s="16" t="s">
        <v>59</v>
      </c>
      <c r="E24" s="17" t="s">
        <v>60</v>
      </c>
      <c r="F24" s="51">
        <v>4</v>
      </c>
      <c r="G24" s="51">
        <v>4</v>
      </c>
      <c r="H24" s="51"/>
      <c r="I24" s="51"/>
      <c r="J24" s="51"/>
      <c r="K24" s="51">
        <v>64</v>
      </c>
      <c r="L24" s="51">
        <v>64</v>
      </c>
      <c r="M24" s="51"/>
      <c r="N24" s="51"/>
      <c r="O24" s="51"/>
      <c r="P24" s="51" t="s">
        <v>20</v>
      </c>
      <c r="Q24" s="73"/>
    </row>
    <row r="25" s="2" customFormat="1" spans="1:17">
      <c r="A25" s="180"/>
      <c r="B25" s="180"/>
      <c r="C25" s="15">
        <v>3</v>
      </c>
      <c r="D25" s="16" t="s">
        <v>61</v>
      </c>
      <c r="E25" s="17" t="s">
        <v>62</v>
      </c>
      <c r="F25" s="51">
        <v>1</v>
      </c>
      <c r="G25" s="51"/>
      <c r="H25" s="51">
        <v>1</v>
      </c>
      <c r="I25" s="51"/>
      <c r="J25" s="51"/>
      <c r="K25" s="51">
        <v>36</v>
      </c>
      <c r="L25" s="51"/>
      <c r="M25" s="51">
        <v>32</v>
      </c>
      <c r="N25" s="51"/>
      <c r="O25" s="51">
        <v>4</v>
      </c>
      <c r="P25" s="51" t="s">
        <v>23</v>
      </c>
      <c r="Q25" s="17"/>
    </row>
    <row r="26" s="2" customFormat="1" spans="1:17">
      <c r="A26" s="180"/>
      <c r="B26" s="180"/>
      <c r="C26" s="15" t="s">
        <v>52</v>
      </c>
      <c r="D26" s="16" t="s">
        <v>63</v>
      </c>
      <c r="E26" s="17" t="s">
        <v>64</v>
      </c>
      <c r="F26" s="51">
        <v>2</v>
      </c>
      <c r="G26" s="51">
        <v>2</v>
      </c>
      <c r="H26" s="51"/>
      <c r="I26" s="51"/>
      <c r="J26" s="51"/>
      <c r="K26" s="51">
        <v>32</v>
      </c>
      <c r="L26" s="51">
        <v>32</v>
      </c>
      <c r="M26" s="51"/>
      <c r="N26" s="51"/>
      <c r="O26" s="51"/>
      <c r="P26" s="51" t="s">
        <v>23</v>
      </c>
      <c r="Q26" s="17"/>
    </row>
    <row r="27" s="170" customFormat="1" spans="1:17">
      <c r="A27" s="181"/>
      <c r="B27" s="181"/>
      <c r="C27" s="28" t="s">
        <v>52</v>
      </c>
      <c r="D27" s="29" t="s">
        <v>65</v>
      </c>
      <c r="E27" s="17" t="s">
        <v>66</v>
      </c>
      <c r="F27" s="51">
        <v>2</v>
      </c>
      <c r="G27" s="51">
        <v>1</v>
      </c>
      <c r="H27" s="51">
        <v>1</v>
      </c>
      <c r="I27" s="51"/>
      <c r="J27" s="51"/>
      <c r="K27" s="51">
        <v>32</v>
      </c>
      <c r="L27" s="51">
        <v>16</v>
      </c>
      <c r="M27" s="51">
        <v>16</v>
      </c>
      <c r="N27" s="51"/>
      <c r="O27" s="51"/>
      <c r="P27" s="62" t="s">
        <v>23</v>
      </c>
      <c r="Q27" s="72"/>
    </row>
    <row r="28" s="170" customFormat="1" spans="1:17">
      <c r="A28" s="181"/>
      <c r="B28" s="181"/>
      <c r="C28" s="28" t="s">
        <v>67</v>
      </c>
      <c r="D28" s="29" t="s">
        <v>68</v>
      </c>
      <c r="E28" s="17" t="s">
        <v>69</v>
      </c>
      <c r="F28" s="51">
        <v>3</v>
      </c>
      <c r="G28" s="51">
        <v>3</v>
      </c>
      <c r="H28" s="51"/>
      <c r="I28" s="51"/>
      <c r="J28" s="51"/>
      <c r="K28" s="51">
        <v>48</v>
      </c>
      <c r="L28" s="51">
        <v>48</v>
      </c>
      <c r="M28" s="51"/>
      <c r="N28" s="51"/>
      <c r="O28" s="51"/>
      <c r="P28" s="62" t="s">
        <v>20</v>
      </c>
      <c r="Q28" s="75"/>
    </row>
    <row r="29" s="2" customFormat="1" ht="21" spans="1:17">
      <c r="A29" s="180"/>
      <c r="B29" s="180"/>
      <c r="C29" s="15">
        <v>4</v>
      </c>
      <c r="D29" s="16" t="s">
        <v>70</v>
      </c>
      <c r="E29" s="17" t="s">
        <v>71</v>
      </c>
      <c r="F29" s="51">
        <v>5</v>
      </c>
      <c r="G29" s="51">
        <v>4</v>
      </c>
      <c r="H29" s="51">
        <v>1</v>
      </c>
      <c r="I29" s="51"/>
      <c r="J29" s="51"/>
      <c r="K29" s="51">
        <v>80</v>
      </c>
      <c r="L29" s="51">
        <v>48</v>
      </c>
      <c r="M29" s="51">
        <v>16</v>
      </c>
      <c r="N29" s="51"/>
      <c r="O29" s="51">
        <v>16</v>
      </c>
      <c r="P29" s="69" t="s">
        <v>20</v>
      </c>
      <c r="Q29" s="17"/>
    </row>
    <row r="30" s="2" customFormat="1" spans="1:17">
      <c r="A30" s="180"/>
      <c r="B30" s="180"/>
      <c r="C30" s="15">
        <v>4</v>
      </c>
      <c r="D30" s="16" t="s">
        <v>21</v>
      </c>
      <c r="E30" s="17" t="s">
        <v>22</v>
      </c>
      <c r="F30" s="51"/>
      <c r="G30" s="51"/>
      <c r="H30" s="51"/>
      <c r="I30" s="51"/>
      <c r="J30" s="51"/>
      <c r="K30" s="51">
        <v>16</v>
      </c>
      <c r="L30" s="51"/>
      <c r="M30" s="51"/>
      <c r="N30" s="51"/>
      <c r="O30" s="51">
        <v>16</v>
      </c>
      <c r="P30" s="51" t="s">
        <v>23</v>
      </c>
      <c r="Q30" s="17"/>
    </row>
    <row r="31" s="2" customFormat="1" spans="1:17">
      <c r="A31" s="180"/>
      <c r="B31" s="180"/>
      <c r="C31" s="15" t="s">
        <v>67</v>
      </c>
      <c r="D31" s="16" t="s">
        <v>72</v>
      </c>
      <c r="E31" s="17" t="s">
        <v>73</v>
      </c>
      <c r="F31" s="51">
        <v>4</v>
      </c>
      <c r="G31" s="51">
        <v>4</v>
      </c>
      <c r="H31" s="51"/>
      <c r="I31" s="51"/>
      <c r="J31" s="51"/>
      <c r="K31" s="51">
        <v>64</v>
      </c>
      <c r="L31" s="51">
        <v>64</v>
      </c>
      <c r="M31" s="51"/>
      <c r="N31" s="51"/>
      <c r="O31" s="190"/>
      <c r="P31" s="51" t="s">
        <v>20</v>
      </c>
      <c r="Q31" s="73"/>
    </row>
    <row r="32" s="2" customFormat="1" spans="1:17">
      <c r="A32" s="180"/>
      <c r="B32" s="180"/>
      <c r="C32" s="15">
        <v>4</v>
      </c>
      <c r="D32" s="16" t="s">
        <v>74</v>
      </c>
      <c r="E32" s="17" t="s">
        <v>75</v>
      </c>
      <c r="F32" s="51">
        <v>1</v>
      </c>
      <c r="G32" s="51"/>
      <c r="H32" s="51">
        <v>1</v>
      </c>
      <c r="I32" s="51"/>
      <c r="J32" s="51"/>
      <c r="K32" s="51">
        <v>36</v>
      </c>
      <c r="L32" s="51"/>
      <c r="M32" s="51">
        <v>32</v>
      </c>
      <c r="N32" s="51"/>
      <c r="O32" s="51">
        <v>4</v>
      </c>
      <c r="P32" s="51" t="s">
        <v>23</v>
      </c>
      <c r="Q32" s="17"/>
    </row>
    <row r="33" s="2" customFormat="1" spans="1:17">
      <c r="A33" s="180"/>
      <c r="B33" s="180"/>
      <c r="C33" s="15">
        <v>5</v>
      </c>
      <c r="D33" s="16" t="s">
        <v>21</v>
      </c>
      <c r="E33" s="17" t="s">
        <v>22</v>
      </c>
      <c r="F33" s="51"/>
      <c r="G33" s="51"/>
      <c r="H33" s="51"/>
      <c r="I33" s="51"/>
      <c r="J33" s="51"/>
      <c r="K33" s="51">
        <v>16</v>
      </c>
      <c r="L33" s="51"/>
      <c r="M33" s="51"/>
      <c r="N33" s="51"/>
      <c r="O33" s="51">
        <v>16</v>
      </c>
      <c r="P33" s="51" t="s">
        <v>23</v>
      </c>
      <c r="Q33" s="17"/>
    </row>
    <row r="34" s="2" customFormat="1" spans="1:17">
      <c r="A34" s="180"/>
      <c r="B34" s="180"/>
      <c r="C34" s="15">
        <v>6</v>
      </c>
      <c r="D34" s="16" t="s">
        <v>21</v>
      </c>
      <c r="E34" s="17" t="s">
        <v>22</v>
      </c>
      <c r="F34" s="51">
        <v>2</v>
      </c>
      <c r="G34" s="51">
        <v>2</v>
      </c>
      <c r="H34" s="51"/>
      <c r="I34" s="51"/>
      <c r="J34" s="51"/>
      <c r="K34" s="51">
        <v>16</v>
      </c>
      <c r="L34" s="51"/>
      <c r="M34" s="51"/>
      <c r="N34" s="51"/>
      <c r="O34" s="51">
        <v>16</v>
      </c>
      <c r="P34" s="51" t="s">
        <v>23</v>
      </c>
      <c r="Q34" s="17"/>
    </row>
    <row r="35" s="2" customFormat="1" spans="1:17">
      <c r="A35" s="180"/>
      <c r="B35" s="180"/>
      <c r="C35" s="15">
        <v>6</v>
      </c>
      <c r="D35" s="16" t="s">
        <v>76</v>
      </c>
      <c r="E35" s="17" t="s">
        <v>77</v>
      </c>
      <c r="F35" s="51">
        <v>1</v>
      </c>
      <c r="G35" s="51">
        <v>1</v>
      </c>
      <c r="H35" s="51"/>
      <c r="I35" s="51"/>
      <c r="J35" s="51"/>
      <c r="K35" s="51">
        <v>22</v>
      </c>
      <c r="L35" s="51">
        <v>16</v>
      </c>
      <c r="M35" s="51">
        <v>6</v>
      </c>
      <c r="N35" s="51"/>
      <c r="O35" s="51"/>
      <c r="P35" s="51" t="s">
        <v>23</v>
      </c>
      <c r="Q35" s="17"/>
    </row>
    <row r="36" s="2" customFormat="1" spans="1:17">
      <c r="A36" s="180"/>
      <c r="B36" s="183"/>
      <c r="C36" s="184" t="s">
        <v>78</v>
      </c>
      <c r="D36" s="185"/>
      <c r="E36" s="186"/>
      <c r="F36" s="51">
        <f>SUM(F4:F35)</f>
        <v>66</v>
      </c>
      <c r="G36" s="51">
        <f t="shared" ref="G36:O36" si="0">SUM(G4:G35)</f>
        <v>57.5</v>
      </c>
      <c r="H36" s="51">
        <f t="shared" si="0"/>
        <v>8.5</v>
      </c>
      <c r="I36" s="51">
        <f t="shared" si="0"/>
        <v>0</v>
      </c>
      <c r="J36" s="51">
        <f t="shared" si="0"/>
        <v>0</v>
      </c>
      <c r="K36" s="51">
        <f t="shared" si="0"/>
        <v>1206</v>
      </c>
      <c r="L36" s="51">
        <f t="shared" si="0"/>
        <v>848</v>
      </c>
      <c r="M36" s="51">
        <f t="shared" si="0"/>
        <v>202</v>
      </c>
      <c r="N36" s="51">
        <f t="shared" si="0"/>
        <v>0</v>
      </c>
      <c r="O36" s="51">
        <f t="shared" si="0"/>
        <v>156</v>
      </c>
      <c r="P36" s="51" t="s">
        <v>79</v>
      </c>
      <c r="Q36" s="51" t="s">
        <v>79</v>
      </c>
    </row>
    <row r="37" s="2" customFormat="1" spans="1:17">
      <c r="A37" s="180"/>
      <c r="B37" s="180" t="s">
        <v>80</v>
      </c>
      <c r="C37" s="15" t="s">
        <v>37</v>
      </c>
      <c r="D37" s="39" t="s">
        <v>81</v>
      </c>
      <c r="E37" s="186" t="s">
        <v>82</v>
      </c>
      <c r="F37" s="51">
        <v>2</v>
      </c>
      <c r="G37" s="51">
        <v>2</v>
      </c>
      <c r="H37" s="51"/>
      <c r="I37" s="51"/>
      <c r="J37" s="184"/>
      <c r="K37" s="51">
        <v>32</v>
      </c>
      <c r="L37" s="51">
        <v>32</v>
      </c>
      <c r="M37" s="51"/>
      <c r="N37" s="186"/>
      <c r="O37" s="51"/>
      <c r="P37" s="51" t="s">
        <v>23</v>
      </c>
      <c r="Q37" s="73"/>
    </row>
    <row r="38" s="2" customFormat="1" spans="1:17">
      <c r="A38" s="180"/>
      <c r="B38" s="180"/>
      <c r="C38" s="184" t="s">
        <v>83</v>
      </c>
      <c r="D38" s="185"/>
      <c r="E38" s="186"/>
      <c r="F38" s="51">
        <v>2</v>
      </c>
      <c r="G38" s="51">
        <v>2</v>
      </c>
      <c r="H38" s="51"/>
      <c r="I38" s="51"/>
      <c r="J38" s="184"/>
      <c r="K38" s="51">
        <v>32</v>
      </c>
      <c r="L38" s="51">
        <v>32</v>
      </c>
      <c r="M38" s="51"/>
      <c r="N38" s="186"/>
      <c r="O38" s="51"/>
      <c r="P38" s="51"/>
      <c r="Q38" s="192"/>
    </row>
    <row r="39" s="2" customFormat="1" spans="1:17">
      <c r="A39" s="180"/>
      <c r="B39" s="179" t="s">
        <v>84</v>
      </c>
      <c r="C39" s="17">
        <v>5</v>
      </c>
      <c r="D39" s="16" t="s">
        <v>85</v>
      </c>
      <c r="E39" s="17" t="s">
        <v>86</v>
      </c>
      <c r="F39" s="17">
        <v>4</v>
      </c>
      <c r="G39" s="17">
        <v>3</v>
      </c>
      <c r="H39" s="17">
        <v>1</v>
      </c>
      <c r="I39" s="17"/>
      <c r="J39" s="17"/>
      <c r="K39" s="17">
        <v>80</v>
      </c>
      <c r="L39" s="17">
        <v>48</v>
      </c>
      <c r="M39" s="17">
        <v>16</v>
      </c>
      <c r="N39" s="17"/>
      <c r="O39" s="17">
        <v>16</v>
      </c>
      <c r="P39" s="17" t="s">
        <v>20</v>
      </c>
      <c r="Q39" s="193" t="s">
        <v>87</v>
      </c>
    </row>
    <row r="40" s="2" customFormat="1" spans="1:17">
      <c r="A40" s="180"/>
      <c r="B40" s="180"/>
      <c r="C40" s="15" t="s">
        <v>52</v>
      </c>
      <c r="D40" s="51"/>
      <c r="E40" s="17" t="s">
        <v>88</v>
      </c>
      <c r="F40" s="51">
        <v>2</v>
      </c>
      <c r="G40" s="51">
        <v>2</v>
      </c>
      <c r="H40" s="51"/>
      <c r="I40" s="51"/>
      <c r="J40" s="184"/>
      <c r="K40" s="51">
        <v>32</v>
      </c>
      <c r="L40" s="16"/>
      <c r="M40" s="51"/>
      <c r="N40" s="186"/>
      <c r="O40" s="51">
        <v>32</v>
      </c>
      <c r="P40" s="51" t="s">
        <v>23</v>
      </c>
      <c r="Q40" s="194"/>
    </row>
    <row r="41" s="2" customFormat="1" spans="1:17">
      <c r="A41" s="180"/>
      <c r="B41" s="180"/>
      <c r="C41" s="15" t="s">
        <v>52</v>
      </c>
      <c r="D41" s="51"/>
      <c r="E41" s="17" t="s">
        <v>89</v>
      </c>
      <c r="F41" s="51">
        <v>2</v>
      </c>
      <c r="G41" s="51">
        <v>2</v>
      </c>
      <c r="H41" s="51"/>
      <c r="I41" s="51"/>
      <c r="J41" s="184"/>
      <c r="K41" s="51">
        <v>32</v>
      </c>
      <c r="L41" s="16"/>
      <c r="M41" s="51"/>
      <c r="N41" s="186"/>
      <c r="O41" s="51">
        <v>32</v>
      </c>
      <c r="P41" s="51" t="s">
        <v>23</v>
      </c>
      <c r="Q41" s="194"/>
    </row>
    <row r="42" s="2" customFormat="1" spans="1:17">
      <c r="A42" s="180"/>
      <c r="B42" s="180"/>
      <c r="C42" s="15" t="s">
        <v>90</v>
      </c>
      <c r="D42" s="51"/>
      <c r="E42" s="17" t="s">
        <v>91</v>
      </c>
      <c r="F42" s="51">
        <v>2</v>
      </c>
      <c r="G42" s="51">
        <v>2</v>
      </c>
      <c r="H42" s="51"/>
      <c r="I42" s="51"/>
      <c r="J42" s="184"/>
      <c r="K42" s="51">
        <v>32</v>
      </c>
      <c r="L42" s="16"/>
      <c r="M42" s="51"/>
      <c r="N42" s="186"/>
      <c r="O42" s="51">
        <v>32</v>
      </c>
      <c r="P42" s="51" t="s">
        <v>23</v>
      </c>
      <c r="Q42" s="194"/>
    </row>
    <row r="43" s="2" customFormat="1" spans="1:17">
      <c r="A43" s="180"/>
      <c r="B43" s="180"/>
      <c r="C43" s="15" t="s">
        <v>92</v>
      </c>
      <c r="D43" s="51"/>
      <c r="E43" s="17" t="s">
        <v>93</v>
      </c>
      <c r="F43" s="51">
        <v>4</v>
      </c>
      <c r="G43" s="51">
        <v>4</v>
      </c>
      <c r="H43" s="51"/>
      <c r="I43" s="51"/>
      <c r="J43" s="184"/>
      <c r="K43" s="51">
        <v>64</v>
      </c>
      <c r="L43" s="16">
        <v>64</v>
      </c>
      <c r="M43" s="51"/>
      <c r="N43" s="186"/>
      <c r="O43" s="51"/>
      <c r="P43" s="51" t="s">
        <v>23</v>
      </c>
      <c r="Q43" s="194"/>
    </row>
    <row r="44" s="2" customFormat="1" spans="1:17">
      <c r="A44" s="180"/>
      <c r="B44" s="180"/>
      <c r="C44" s="15" t="s">
        <v>90</v>
      </c>
      <c r="D44" s="51"/>
      <c r="E44" s="17" t="s">
        <v>94</v>
      </c>
      <c r="F44" s="51">
        <v>2</v>
      </c>
      <c r="G44" s="51">
        <v>2</v>
      </c>
      <c r="H44" s="51"/>
      <c r="I44" s="51"/>
      <c r="J44" s="184"/>
      <c r="K44" s="51">
        <v>32</v>
      </c>
      <c r="L44" s="16">
        <v>32</v>
      </c>
      <c r="M44" s="51"/>
      <c r="N44" s="186"/>
      <c r="O44" s="51"/>
      <c r="P44" s="51" t="s">
        <v>23</v>
      </c>
      <c r="Q44" s="122"/>
    </row>
    <row r="45" s="2" customFormat="1" spans="1:17">
      <c r="A45" s="183"/>
      <c r="B45" s="183"/>
      <c r="C45" s="184" t="s">
        <v>78</v>
      </c>
      <c r="D45" s="185"/>
      <c r="E45" s="186"/>
      <c r="F45" s="51">
        <f>SUM(F42:F44)</f>
        <v>8</v>
      </c>
      <c r="G45" s="51">
        <f t="shared" ref="G45:J45" si="1">SUM(G42:G44)</f>
        <v>8</v>
      </c>
      <c r="H45" s="51">
        <f t="shared" si="1"/>
        <v>0</v>
      </c>
      <c r="I45" s="51">
        <f t="shared" si="1"/>
        <v>0</v>
      </c>
      <c r="J45" s="51">
        <f t="shared" si="1"/>
        <v>0</v>
      </c>
      <c r="K45" s="51">
        <f>K40+K41+K42+K44</f>
        <v>128</v>
      </c>
      <c r="L45" s="51">
        <f>L40+L41+L42+L44</f>
        <v>32</v>
      </c>
      <c r="M45" s="51">
        <f t="shared" ref="M45:O45" si="2">M40+M41+M42+M44</f>
        <v>0</v>
      </c>
      <c r="N45" s="51">
        <f t="shared" si="2"/>
        <v>0</v>
      </c>
      <c r="O45" s="51">
        <f t="shared" si="2"/>
        <v>96</v>
      </c>
      <c r="P45" s="51" t="s">
        <v>79</v>
      </c>
      <c r="Q45" s="51" t="s">
        <v>79</v>
      </c>
    </row>
    <row r="46" s="2" customFormat="1" spans="1:17">
      <c r="A46" s="175" t="s">
        <v>95</v>
      </c>
      <c r="B46" s="175" t="s">
        <v>17</v>
      </c>
      <c r="C46" s="42">
        <v>1</v>
      </c>
      <c r="D46" s="42" t="s">
        <v>96</v>
      </c>
      <c r="E46" s="44" t="s">
        <v>97</v>
      </c>
      <c r="F46" s="50">
        <v>2</v>
      </c>
      <c r="G46" s="50">
        <v>2</v>
      </c>
      <c r="H46" s="50"/>
      <c r="I46" s="50"/>
      <c r="J46" s="50"/>
      <c r="K46" s="50">
        <v>32</v>
      </c>
      <c r="L46" s="50">
        <v>28</v>
      </c>
      <c r="M46" s="50"/>
      <c r="N46" s="50"/>
      <c r="O46" s="50">
        <v>4</v>
      </c>
      <c r="P46" s="191" t="s">
        <v>20</v>
      </c>
      <c r="Q46" s="120"/>
    </row>
    <row r="47" s="2" customFormat="1" spans="1:17">
      <c r="A47" s="187"/>
      <c r="B47" s="187"/>
      <c r="C47" s="42" t="s">
        <v>37</v>
      </c>
      <c r="D47" s="43" t="s">
        <v>98</v>
      </c>
      <c r="E47" s="44" t="s">
        <v>99</v>
      </c>
      <c r="F47" s="50">
        <v>2</v>
      </c>
      <c r="G47" s="50">
        <v>2</v>
      </c>
      <c r="H47" s="50"/>
      <c r="I47" s="50"/>
      <c r="J47" s="50"/>
      <c r="K47" s="50">
        <v>32</v>
      </c>
      <c r="L47" s="50">
        <v>32</v>
      </c>
      <c r="M47" s="50"/>
      <c r="N47" s="50"/>
      <c r="O47" s="50"/>
      <c r="P47" s="65" t="s">
        <v>23</v>
      </c>
      <c r="Q47" s="120"/>
    </row>
    <row r="48" s="2" customFormat="1" spans="1:17">
      <c r="A48" s="187"/>
      <c r="B48" s="187"/>
      <c r="C48" s="42" t="s">
        <v>52</v>
      </c>
      <c r="D48" s="42" t="s">
        <v>100</v>
      </c>
      <c r="E48" s="44" t="s">
        <v>101</v>
      </c>
      <c r="F48" s="50">
        <v>2</v>
      </c>
      <c r="G48" s="50">
        <v>2</v>
      </c>
      <c r="H48" s="50"/>
      <c r="I48" s="50"/>
      <c r="J48" s="50"/>
      <c r="K48" s="50">
        <v>32</v>
      </c>
      <c r="L48" s="50">
        <v>32</v>
      </c>
      <c r="M48" s="50"/>
      <c r="N48" s="50"/>
      <c r="O48" s="50"/>
      <c r="P48" s="65" t="s">
        <v>20</v>
      </c>
      <c r="Q48" s="123"/>
    </row>
    <row r="49" s="2" customFormat="1" spans="1:17">
      <c r="A49" s="187"/>
      <c r="B49" s="187"/>
      <c r="C49" s="42" t="s">
        <v>52</v>
      </c>
      <c r="D49" s="43" t="s">
        <v>102</v>
      </c>
      <c r="E49" s="44" t="s">
        <v>103</v>
      </c>
      <c r="F49" s="50">
        <v>1</v>
      </c>
      <c r="G49" s="50">
        <v>1</v>
      </c>
      <c r="H49" s="50"/>
      <c r="I49" s="50"/>
      <c r="J49" s="50"/>
      <c r="K49" s="50">
        <v>16</v>
      </c>
      <c r="L49" s="50">
        <v>16</v>
      </c>
      <c r="M49" s="50"/>
      <c r="N49" s="50"/>
      <c r="O49" s="50"/>
      <c r="P49" s="65" t="s">
        <v>23</v>
      </c>
      <c r="Q49" s="123"/>
    </row>
    <row r="50" s="2" customFormat="1" spans="1:17">
      <c r="A50" s="187"/>
      <c r="B50" s="187"/>
      <c r="C50" s="42" t="s">
        <v>52</v>
      </c>
      <c r="D50" s="42" t="s">
        <v>104</v>
      </c>
      <c r="E50" s="44" t="s">
        <v>105</v>
      </c>
      <c r="F50" s="50">
        <v>3</v>
      </c>
      <c r="G50" s="50">
        <v>3</v>
      </c>
      <c r="H50" s="50"/>
      <c r="I50" s="50"/>
      <c r="J50" s="50"/>
      <c r="K50" s="50">
        <v>48</v>
      </c>
      <c r="L50" s="50">
        <v>48</v>
      </c>
      <c r="M50" s="50"/>
      <c r="N50" s="50"/>
      <c r="O50" s="50"/>
      <c r="P50" s="65" t="s">
        <v>20</v>
      </c>
      <c r="Q50" s="123"/>
    </row>
    <row r="51" s="2" customFormat="1" spans="1:17">
      <c r="A51" s="187"/>
      <c r="B51" s="187"/>
      <c r="C51" s="42" t="s">
        <v>67</v>
      </c>
      <c r="D51" s="42" t="s">
        <v>106</v>
      </c>
      <c r="E51" s="44" t="s">
        <v>107</v>
      </c>
      <c r="F51" s="50">
        <v>3.5</v>
      </c>
      <c r="G51" s="50">
        <v>3.5</v>
      </c>
      <c r="H51" s="50"/>
      <c r="I51" s="50"/>
      <c r="J51" s="50"/>
      <c r="K51" s="50">
        <v>56</v>
      </c>
      <c r="L51" s="50">
        <v>56</v>
      </c>
      <c r="M51" s="50"/>
      <c r="N51" s="50"/>
      <c r="O51" s="50"/>
      <c r="P51" s="65" t="s">
        <v>20</v>
      </c>
      <c r="Q51" s="123"/>
    </row>
    <row r="52" s="2" customFormat="1" spans="1:17">
      <c r="A52" s="187"/>
      <c r="B52" s="187"/>
      <c r="C52" s="59" t="s">
        <v>67</v>
      </c>
      <c r="D52" s="42" t="s">
        <v>108</v>
      </c>
      <c r="E52" s="44" t="s">
        <v>109</v>
      </c>
      <c r="F52" s="50">
        <v>2</v>
      </c>
      <c r="G52" s="50">
        <v>2</v>
      </c>
      <c r="H52" s="50"/>
      <c r="I52" s="50"/>
      <c r="J52" s="50"/>
      <c r="K52" s="50">
        <v>32</v>
      </c>
      <c r="L52" s="50">
        <v>32</v>
      </c>
      <c r="M52" s="50"/>
      <c r="N52" s="50"/>
      <c r="O52" s="50"/>
      <c r="P52" s="65" t="s">
        <v>20</v>
      </c>
      <c r="Q52" s="123"/>
    </row>
    <row r="53" s="2" customFormat="1" spans="1:17">
      <c r="A53" s="187"/>
      <c r="B53" s="187"/>
      <c r="C53" s="59" t="s">
        <v>67</v>
      </c>
      <c r="D53" s="42" t="s">
        <v>110</v>
      </c>
      <c r="E53" s="44" t="s">
        <v>111</v>
      </c>
      <c r="F53" s="50">
        <v>1.5</v>
      </c>
      <c r="G53" s="50">
        <v>1.5</v>
      </c>
      <c r="H53" s="50"/>
      <c r="I53" s="50"/>
      <c r="J53" s="50"/>
      <c r="K53" s="50">
        <v>24</v>
      </c>
      <c r="L53" s="50">
        <v>24</v>
      </c>
      <c r="M53" s="50"/>
      <c r="N53" s="50"/>
      <c r="O53" s="50"/>
      <c r="P53" s="65" t="s">
        <v>23</v>
      </c>
      <c r="Q53" s="123"/>
    </row>
    <row r="54" s="2" customFormat="1" spans="1:17">
      <c r="A54" s="178"/>
      <c r="B54" s="178"/>
      <c r="C54" s="184" t="s">
        <v>78</v>
      </c>
      <c r="D54" s="185"/>
      <c r="E54" s="186"/>
      <c r="F54" s="51">
        <f>SUM(F46:F53)</f>
        <v>17</v>
      </c>
      <c r="G54" s="51">
        <f t="shared" ref="G54:O54" si="3">SUM(G46:G53)</f>
        <v>17</v>
      </c>
      <c r="H54" s="51">
        <f t="shared" si="3"/>
        <v>0</v>
      </c>
      <c r="I54" s="51">
        <f t="shared" si="3"/>
        <v>0</v>
      </c>
      <c r="J54" s="51">
        <f t="shared" si="3"/>
        <v>0</v>
      </c>
      <c r="K54" s="51">
        <f t="shared" si="3"/>
        <v>272</v>
      </c>
      <c r="L54" s="51">
        <f t="shared" si="3"/>
        <v>268</v>
      </c>
      <c r="M54" s="51">
        <f t="shared" si="3"/>
        <v>0</v>
      </c>
      <c r="N54" s="51">
        <f t="shared" si="3"/>
        <v>0</v>
      </c>
      <c r="O54" s="51">
        <f t="shared" si="3"/>
        <v>4</v>
      </c>
      <c r="P54" s="51" t="s">
        <v>79</v>
      </c>
      <c r="Q54" s="51" t="s">
        <v>79</v>
      </c>
    </row>
    <row r="55" s="2" customFormat="1" spans="1:17">
      <c r="A55" s="175" t="s">
        <v>112</v>
      </c>
      <c r="B55" s="175" t="s">
        <v>17</v>
      </c>
      <c r="C55" s="83" t="s">
        <v>24</v>
      </c>
      <c r="D55" s="42" t="s">
        <v>113</v>
      </c>
      <c r="E55" s="44" t="s">
        <v>114</v>
      </c>
      <c r="F55" s="50">
        <v>0.5</v>
      </c>
      <c r="G55" s="50">
        <v>0.5</v>
      </c>
      <c r="H55" s="50"/>
      <c r="I55" s="50"/>
      <c r="J55" s="50"/>
      <c r="K55" s="50">
        <v>8</v>
      </c>
      <c r="L55" s="50">
        <v>8</v>
      </c>
      <c r="M55" s="50"/>
      <c r="N55" s="50"/>
      <c r="O55" s="50"/>
      <c r="P55" s="65" t="s">
        <v>23</v>
      </c>
      <c r="Q55" s="120"/>
    </row>
    <row r="56" s="2" customFormat="1" spans="1:17">
      <c r="A56" s="187"/>
      <c r="B56" s="187"/>
      <c r="C56" s="59" t="s">
        <v>67</v>
      </c>
      <c r="D56" s="42" t="s">
        <v>115</v>
      </c>
      <c r="E56" s="44" t="s">
        <v>116</v>
      </c>
      <c r="F56" s="50">
        <v>1.5</v>
      </c>
      <c r="G56" s="50">
        <v>1.5</v>
      </c>
      <c r="H56" s="50"/>
      <c r="I56" s="50"/>
      <c r="J56" s="50"/>
      <c r="K56" s="50">
        <v>24</v>
      </c>
      <c r="L56" s="50">
        <v>24</v>
      </c>
      <c r="M56" s="50"/>
      <c r="N56" s="50"/>
      <c r="O56" s="50"/>
      <c r="P56" s="65" t="s">
        <v>23</v>
      </c>
      <c r="Q56" s="123"/>
    </row>
    <row r="57" s="2" customFormat="1" spans="1:17">
      <c r="A57" s="187"/>
      <c r="B57" s="187"/>
      <c r="C57" s="42" t="s">
        <v>92</v>
      </c>
      <c r="D57" s="42" t="s">
        <v>117</v>
      </c>
      <c r="E57" s="44" t="s">
        <v>118</v>
      </c>
      <c r="F57" s="50">
        <v>3.5</v>
      </c>
      <c r="G57" s="50">
        <v>3.5</v>
      </c>
      <c r="H57" s="50"/>
      <c r="I57" s="50"/>
      <c r="J57" s="50"/>
      <c r="K57" s="50">
        <v>56</v>
      </c>
      <c r="L57" s="50">
        <v>56</v>
      </c>
      <c r="M57" s="50"/>
      <c r="N57" s="50"/>
      <c r="O57" s="50"/>
      <c r="P57" s="65" t="s">
        <v>20</v>
      </c>
      <c r="Q57" s="49"/>
    </row>
    <row r="58" s="2" customFormat="1" spans="1:17">
      <c r="A58" s="187"/>
      <c r="B58" s="187"/>
      <c r="C58" s="42" t="s">
        <v>119</v>
      </c>
      <c r="D58" s="42" t="s">
        <v>120</v>
      </c>
      <c r="E58" s="44" t="s">
        <v>121</v>
      </c>
      <c r="F58" s="50">
        <v>1.5</v>
      </c>
      <c r="G58" s="50">
        <v>1.5</v>
      </c>
      <c r="H58" s="50"/>
      <c r="I58" s="50"/>
      <c r="J58" s="50"/>
      <c r="K58" s="50">
        <v>24</v>
      </c>
      <c r="L58" s="50">
        <v>24</v>
      </c>
      <c r="M58" s="50"/>
      <c r="N58" s="50"/>
      <c r="O58" s="50"/>
      <c r="P58" s="65" t="s">
        <v>23</v>
      </c>
      <c r="Q58" s="195"/>
    </row>
    <row r="59" s="2" customFormat="1" spans="1:17">
      <c r="A59" s="187"/>
      <c r="B59" s="187"/>
      <c r="C59" s="42" t="s">
        <v>92</v>
      </c>
      <c r="D59" s="42" t="s">
        <v>122</v>
      </c>
      <c r="E59" s="44" t="s">
        <v>123</v>
      </c>
      <c r="F59" s="50">
        <v>3.5</v>
      </c>
      <c r="G59" s="50">
        <v>3.5</v>
      </c>
      <c r="H59" s="50"/>
      <c r="I59" s="50"/>
      <c r="J59" s="50"/>
      <c r="K59" s="50">
        <v>56</v>
      </c>
      <c r="L59" s="50">
        <v>56</v>
      </c>
      <c r="M59" s="50"/>
      <c r="N59" s="50"/>
      <c r="O59" s="50"/>
      <c r="P59" s="65" t="s">
        <v>20</v>
      </c>
      <c r="Q59" s="123"/>
    </row>
    <row r="60" s="2" customFormat="1" spans="1:17">
      <c r="A60" s="187"/>
      <c r="B60" s="187"/>
      <c r="C60" s="42" t="s">
        <v>119</v>
      </c>
      <c r="D60" s="42" t="s">
        <v>124</v>
      </c>
      <c r="E60" s="44" t="s">
        <v>125</v>
      </c>
      <c r="F60" s="50">
        <v>1.5</v>
      </c>
      <c r="G60" s="50">
        <v>1.5</v>
      </c>
      <c r="H60" s="50"/>
      <c r="I60" s="50"/>
      <c r="J60" s="50"/>
      <c r="K60" s="50">
        <v>24</v>
      </c>
      <c r="L60" s="50">
        <v>24</v>
      </c>
      <c r="M60" s="50"/>
      <c r="N60" s="50"/>
      <c r="O60" s="50"/>
      <c r="P60" s="65"/>
      <c r="Q60" s="123"/>
    </row>
    <row r="61" s="2" customFormat="1" spans="1:17">
      <c r="A61" s="187"/>
      <c r="B61" s="187"/>
      <c r="C61" s="42" t="s">
        <v>92</v>
      </c>
      <c r="D61" s="42" t="s">
        <v>126</v>
      </c>
      <c r="E61" s="44" t="s">
        <v>127</v>
      </c>
      <c r="F61" s="50">
        <v>4</v>
      </c>
      <c r="G61" s="50">
        <v>4</v>
      </c>
      <c r="H61" s="50"/>
      <c r="I61" s="50"/>
      <c r="J61" s="50"/>
      <c r="K61" s="50">
        <v>64</v>
      </c>
      <c r="L61" s="50">
        <v>64</v>
      </c>
      <c r="M61" s="50"/>
      <c r="N61" s="50"/>
      <c r="O61" s="50"/>
      <c r="P61" s="65" t="s">
        <v>20</v>
      </c>
      <c r="Q61" s="123"/>
    </row>
    <row r="62" s="2" customFormat="1" spans="1:17">
      <c r="A62" s="187"/>
      <c r="B62" s="187"/>
      <c r="C62" s="42" t="s">
        <v>92</v>
      </c>
      <c r="D62" s="42" t="s">
        <v>128</v>
      </c>
      <c r="E62" s="44" t="s">
        <v>129</v>
      </c>
      <c r="F62" s="50">
        <v>2</v>
      </c>
      <c r="G62" s="50">
        <v>2</v>
      </c>
      <c r="H62" s="50"/>
      <c r="I62" s="50"/>
      <c r="J62" s="50"/>
      <c r="K62" s="50">
        <v>32</v>
      </c>
      <c r="L62" s="50">
        <v>32</v>
      </c>
      <c r="M62" s="50"/>
      <c r="N62" s="50"/>
      <c r="O62" s="50"/>
      <c r="P62" s="65" t="s">
        <v>20</v>
      </c>
      <c r="Q62" s="123"/>
    </row>
    <row r="63" s="2" customFormat="1" spans="1:17">
      <c r="A63" s="187"/>
      <c r="B63" s="187"/>
      <c r="C63" s="42" t="s">
        <v>119</v>
      </c>
      <c r="D63" s="42" t="s">
        <v>130</v>
      </c>
      <c r="E63" s="44" t="s">
        <v>131</v>
      </c>
      <c r="F63" s="50">
        <v>3</v>
      </c>
      <c r="G63" s="50">
        <v>3</v>
      </c>
      <c r="H63" s="50"/>
      <c r="I63" s="50"/>
      <c r="J63" s="50"/>
      <c r="K63" s="50">
        <v>48</v>
      </c>
      <c r="L63" s="50">
        <v>48</v>
      </c>
      <c r="M63" s="50"/>
      <c r="N63" s="50"/>
      <c r="O63" s="50"/>
      <c r="P63" s="65" t="s">
        <v>20</v>
      </c>
      <c r="Q63" s="123"/>
    </row>
    <row r="64" s="2" customFormat="1" spans="1:17">
      <c r="A64" s="187"/>
      <c r="B64" s="187"/>
      <c r="C64" s="42" t="s">
        <v>119</v>
      </c>
      <c r="D64" s="52" t="s">
        <v>132</v>
      </c>
      <c r="E64" s="53" t="s">
        <v>133</v>
      </c>
      <c r="F64" s="188">
        <v>4</v>
      </c>
      <c r="G64" s="188">
        <v>4</v>
      </c>
      <c r="H64" s="188"/>
      <c r="I64" s="188"/>
      <c r="J64" s="188"/>
      <c r="K64" s="188">
        <v>64</v>
      </c>
      <c r="L64" s="188">
        <v>64</v>
      </c>
      <c r="M64" s="188"/>
      <c r="N64" s="188"/>
      <c r="O64" s="188"/>
      <c r="P64" s="67" t="s">
        <v>20</v>
      </c>
      <c r="Q64" s="124"/>
    </row>
    <row r="65" s="2" customFormat="1" spans="1:17">
      <c r="A65" s="187"/>
      <c r="B65" s="187"/>
      <c r="C65" s="42" t="s">
        <v>119</v>
      </c>
      <c r="D65" s="42" t="s">
        <v>134</v>
      </c>
      <c r="E65" s="44" t="s">
        <v>135</v>
      </c>
      <c r="F65" s="50">
        <v>1</v>
      </c>
      <c r="G65" s="50">
        <v>1</v>
      </c>
      <c r="H65" s="50"/>
      <c r="I65" s="50"/>
      <c r="J65" s="50"/>
      <c r="K65" s="50">
        <v>16</v>
      </c>
      <c r="L65" s="50">
        <v>16</v>
      </c>
      <c r="M65" s="50"/>
      <c r="N65" s="50"/>
      <c r="O65" s="50"/>
      <c r="P65" s="65" t="s">
        <v>23</v>
      </c>
      <c r="Q65" s="120"/>
    </row>
    <row r="66" s="2" customFormat="1" spans="1:17">
      <c r="A66" s="187"/>
      <c r="B66" s="187"/>
      <c r="C66" s="42">
        <v>7</v>
      </c>
      <c r="D66" s="42" t="s">
        <v>136</v>
      </c>
      <c r="E66" s="44" t="s">
        <v>137</v>
      </c>
      <c r="F66" s="50">
        <v>1</v>
      </c>
      <c r="G66" s="50">
        <v>1</v>
      </c>
      <c r="H66" s="196"/>
      <c r="I66" s="196"/>
      <c r="J66" s="196"/>
      <c r="K66" s="50">
        <v>16</v>
      </c>
      <c r="L66" s="50">
        <v>16</v>
      </c>
      <c r="M66" s="196"/>
      <c r="N66" s="196"/>
      <c r="O66" s="196"/>
      <c r="P66" s="65" t="s">
        <v>23</v>
      </c>
      <c r="Q66" s="120"/>
    </row>
    <row r="67" s="2" customFormat="1" spans="1:17">
      <c r="A67" s="178"/>
      <c r="B67" s="178"/>
      <c r="C67" s="184" t="s">
        <v>78</v>
      </c>
      <c r="D67" s="197"/>
      <c r="E67" s="198"/>
      <c r="F67" s="183">
        <f>SUM(F55:F66)</f>
        <v>27</v>
      </c>
      <c r="G67" s="183">
        <f>SUM(G55:G66)</f>
        <v>27</v>
      </c>
      <c r="H67" s="183">
        <f>SUM(H55:H64)</f>
        <v>0</v>
      </c>
      <c r="I67" s="183">
        <f>SUM(I55:I64)</f>
        <v>0</v>
      </c>
      <c r="J67" s="183">
        <f>SUM(J55:J64)</f>
        <v>0</v>
      </c>
      <c r="K67" s="183">
        <f>SUM(K55:K66)</f>
        <v>432</v>
      </c>
      <c r="L67" s="183">
        <f>SUM(L55:L66)</f>
        <v>432</v>
      </c>
      <c r="M67" s="183">
        <f>SUM(M55:M64)</f>
        <v>0</v>
      </c>
      <c r="N67" s="183">
        <f>SUM(N55:N64)</f>
        <v>0</v>
      </c>
      <c r="O67" s="183">
        <f>SUM(O55:O64)</f>
        <v>0</v>
      </c>
      <c r="P67" s="183" t="s">
        <v>79</v>
      </c>
      <c r="Q67" s="183" t="s">
        <v>79</v>
      </c>
    </row>
    <row r="68" s="2" customFormat="1" spans="1:17">
      <c r="A68" s="175" t="s">
        <v>138</v>
      </c>
      <c r="B68" s="175" t="s">
        <v>84</v>
      </c>
      <c r="C68" s="42" t="s">
        <v>119</v>
      </c>
      <c r="D68" s="42" t="s">
        <v>139</v>
      </c>
      <c r="E68" s="44" t="s">
        <v>140</v>
      </c>
      <c r="F68" s="50">
        <v>2</v>
      </c>
      <c r="G68" s="50">
        <v>2</v>
      </c>
      <c r="H68" s="50"/>
      <c r="I68" s="50"/>
      <c r="J68" s="50"/>
      <c r="K68" s="50">
        <v>32</v>
      </c>
      <c r="L68" s="50">
        <v>32</v>
      </c>
      <c r="M68" s="50"/>
      <c r="N68" s="50"/>
      <c r="O68" s="50"/>
      <c r="P68" s="65" t="s">
        <v>23</v>
      </c>
      <c r="Q68" s="129" t="s">
        <v>141</v>
      </c>
    </row>
    <row r="69" s="2" customFormat="1" spans="1:17">
      <c r="A69" s="187"/>
      <c r="B69" s="187"/>
      <c r="C69" s="42" t="s">
        <v>142</v>
      </c>
      <c r="D69" s="42" t="s">
        <v>143</v>
      </c>
      <c r="E69" s="44" t="s">
        <v>144</v>
      </c>
      <c r="F69" s="50">
        <v>1.5</v>
      </c>
      <c r="G69" s="50">
        <v>1.5</v>
      </c>
      <c r="H69" s="50"/>
      <c r="I69" s="50"/>
      <c r="J69" s="50"/>
      <c r="K69" s="50">
        <v>24</v>
      </c>
      <c r="L69" s="50">
        <v>24</v>
      </c>
      <c r="M69" s="50"/>
      <c r="N69" s="50"/>
      <c r="O69" s="50"/>
      <c r="P69" s="65" t="s">
        <v>23</v>
      </c>
      <c r="Q69" s="130"/>
    </row>
    <row r="70" s="2" customFormat="1" spans="1:17">
      <c r="A70" s="187"/>
      <c r="B70" s="187"/>
      <c r="C70" s="100" t="s">
        <v>142</v>
      </c>
      <c r="D70" s="52" t="s">
        <v>145</v>
      </c>
      <c r="E70" s="53" t="s">
        <v>146</v>
      </c>
      <c r="F70" s="188">
        <v>1.5</v>
      </c>
      <c r="G70" s="188">
        <v>1.5</v>
      </c>
      <c r="H70" s="188"/>
      <c r="I70" s="188"/>
      <c r="J70" s="188"/>
      <c r="K70" s="188">
        <v>24</v>
      </c>
      <c r="L70" s="188">
        <v>24</v>
      </c>
      <c r="M70" s="188"/>
      <c r="N70" s="188"/>
      <c r="O70" s="188"/>
      <c r="P70" s="67" t="s">
        <v>23</v>
      </c>
      <c r="Q70" s="130"/>
    </row>
    <row r="71" s="2" customFormat="1" spans="1:17">
      <c r="A71" s="187"/>
      <c r="B71" s="187"/>
      <c r="C71" s="42" t="s">
        <v>119</v>
      </c>
      <c r="D71" s="42" t="s">
        <v>147</v>
      </c>
      <c r="E71" s="44" t="s">
        <v>148</v>
      </c>
      <c r="F71" s="50">
        <v>2</v>
      </c>
      <c r="G71" s="50">
        <v>2</v>
      </c>
      <c r="H71" s="50"/>
      <c r="I71" s="50"/>
      <c r="J71" s="50"/>
      <c r="K71" s="50">
        <v>32</v>
      </c>
      <c r="L71" s="50">
        <v>32</v>
      </c>
      <c r="M71" s="50"/>
      <c r="N71" s="50"/>
      <c r="O71" s="50"/>
      <c r="P71" s="65" t="s">
        <v>23</v>
      </c>
      <c r="Q71" s="49" t="s">
        <v>149</v>
      </c>
    </row>
    <row r="72" s="2" customFormat="1" spans="1:17">
      <c r="A72" s="187"/>
      <c r="B72" s="187"/>
      <c r="C72" s="42" t="s">
        <v>142</v>
      </c>
      <c r="D72" s="42" t="s">
        <v>150</v>
      </c>
      <c r="E72" s="44" t="s">
        <v>151</v>
      </c>
      <c r="F72" s="50">
        <v>1.5</v>
      </c>
      <c r="G72" s="50">
        <v>1.5</v>
      </c>
      <c r="H72" s="50"/>
      <c r="I72" s="50"/>
      <c r="J72" s="50"/>
      <c r="K72" s="50">
        <v>24</v>
      </c>
      <c r="L72" s="50">
        <v>24</v>
      </c>
      <c r="M72" s="50"/>
      <c r="N72" s="50"/>
      <c r="O72" s="50"/>
      <c r="P72" s="65" t="s">
        <v>23</v>
      </c>
      <c r="Q72" s="49"/>
    </row>
    <row r="73" s="2" customFormat="1" spans="1:17">
      <c r="A73" s="187"/>
      <c r="B73" s="187"/>
      <c r="C73" s="42" t="s">
        <v>142</v>
      </c>
      <c r="D73" s="42" t="s">
        <v>152</v>
      </c>
      <c r="E73" s="44" t="s">
        <v>153</v>
      </c>
      <c r="F73" s="50">
        <v>1.5</v>
      </c>
      <c r="G73" s="50">
        <v>1.5</v>
      </c>
      <c r="H73" s="50"/>
      <c r="I73" s="50"/>
      <c r="J73" s="50"/>
      <c r="K73" s="50">
        <v>24</v>
      </c>
      <c r="L73" s="50">
        <v>24</v>
      </c>
      <c r="M73" s="50"/>
      <c r="N73" s="50"/>
      <c r="O73" s="50"/>
      <c r="P73" s="65" t="s">
        <v>23</v>
      </c>
      <c r="Q73" s="49"/>
    </row>
    <row r="74" s="2" customFormat="1" spans="1:17">
      <c r="A74" s="178"/>
      <c r="B74" s="178"/>
      <c r="C74" s="184" t="s">
        <v>78</v>
      </c>
      <c r="D74" s="185"/>
      <c r="E74" s="186"/>
      <c r="F74" s="51">
        <f t="shared" ref="F74:L74" si="4">SUM(F68:F70)</f>
        <v>5</v>
      </c>
      <c r="G74" s="51">
        <f t="shared" si="4"/>
        <v>5</v>
      </c>
      <c r="H74" s="51">
        <f t="shared" ref="H74:O74" si="5">SUM(H68:H73)</f>
        <v>0</v>
      </c>
      <c r="I74" s="51">
        <f t="shared" si="5"/>
        <v>0</v>
      </c>
      <c r="J74" s="51">
        <f t="shared" si="5"/>
        <v>0</v>
      </c>
      <c r="K74" s="51">
        <f t="shared" si="4"/>
        <v>80</v>
      </c>
      <c r="L74" s="51">
        <f t="shared" si="4"/>
        <v>80</v>
      </c>
      <c r="M74" s="51">
        <f t="shared" si="5"/>
        <v>0</v>
      </c>
      <c r="N74" s="51">
        <f t="shared" si="5"/>
        <v>0</v>
      </c>
      <c r="O74" s="51">
        <f t="shared" si="5"/>
        <v>0</v>
      </c>
      <c r="P74" s="51" t="s">
        <v>79</v>
      </c>
      <c r="Q74" s="51" t="s">
        <v>79</v>
      </c>
    </row>
    <row r="75" s="2" customFormat="1" spans="1:17">
      <c r="A75" s="175" t="s">
        <v>154</v>
      </c>
      <c r="B75" s="175" t="s">
        <v>84</v>
      </c>
      <c r="C75" s="87">
        <v>6</v>
      </c>
      <c r="D75" s="88" t="s">
        <v>155</v>
      </c>
      <c r="E75" s="89" t="s">
        <v>156</v>
      </c>
      <c r="F75" s="199">
        <v>1</v>
      </c>
      <c r="G75" s="199">
        <v>1</v>
      </c>
      <c r="H75" s="199"/>
      <c r="I75" s="199"/>
      <c r="J75" s="199"/>
      <c r="K75" s="50">
        <v>16</v>
      </c>
      <c r="L75" s="50">
        <v>16</v>
      </c>
      <c r="M75" s="199"/>
      <c r="N75" s="199"/>
      <c r="O75" s="199"/>
      <c r="P75" s="116" t="s">
        <v>23</v>
      </c>
      <c r="Q75" s="209" t="s">
        <v>157</v>
      </c>
    </row>
    <row r="76" s="2" customFormat="1" spans="1:17">
      <c r="A76" s="187"/>
      <c r="B76" s="187"/>
      <c r="C76" s="87">
        <v>6</v>
      </c>
      <c r="D76" s="88" t="s">
        <v>158</v>
      </c>
      <c r="E76" s="89" t="s">
        <v>159</v>
      </c>
      <c r="F76" s="199">
        <v>1</v>
      </c>
      <c r="G76" s="199">
        <v>1</v>
      </c>
      <c r="H76" s="199"/>
      <c r="I76" s="199"/>
      <c r="J76" s="199"/>
      <c r="K76" s="50">
        <v>16</v>
      </c>
      <c r="L76" s="50">
        <v>16</v>
      </c>
      <c r="M76" s="199"/>
      <c r="N76" s="199"/>
      <c r="O76" s="199"/>
      <c r="P76" s="116" t="s">
        <v>23</v>
      </c>
      <c r="Q76" s="210"/>
    </row>
    <row r="77" s="2" customFormat="1" spans="1:17">
      <c r="A77" s="187"/>
      <c r="B77" s="187"/>
      <c r="C77" s="42" t="s">
        <v>142</v>
      </c>
      <c r="D77" s="88" t="s">
        <v>160</v>
      </c>
      <c r="E77" s="44" t="s">
        <v>161</v>
      </c>
      <c r="F77" s="50">
        <v>1</v>
      </c>
      <c r="G77" s="50">
        <v>1</v>
      </c>
      <c r="H77" s="50"/>
      <c r="I77" s="50"/>
      <c r="J77" s="50"/>
      <c r="K77" s="50">
        <v>16</v>
      </c>
      <c r="L77" s="50">
        <v>16</v>
      </c>
      <c r="M77" s="50"/>
      <c r="N77" s="50"/>
      <c r="O77" s="50"/>
      <c r="P77" s="116" t="s">
        <v>23</v>
      </c>
      <c r="Q77" s="210"/>
    </row>
    <row r="78" s="2" customFormat="1" spans="1:17">
      <c r="A78" s="187"/>
      <c r="B78" s="187"/>
      <c r="C78" s="42">
        <v>7</v>
      </c>
      <c r="D78" s="42" t="s">
        <v>162</v>
      </c>
      <c r="E78" s="44" t="s">
        <v>163</v>
      </c>
      <c r="F78" s="50">
        <v>1</v>
      </c>
      <c r="G78" s="50">
        <v>1</v>
      </c>
      <c r="H78" s="50"/>
      <c r="I78" s="50"/>
      <c r="J78" s="50"/>
      <c r="K78" s="50">
        <v>16</v>
      </c>
      <c r="L78" s="50">
        <v>16</v>
      </c>
      <c r="M78" s="50"/>
      <c r="N78" s="50"/>
      <c r="O78" s="50"/>
      <c r="P78" s="116" t="s">
        <v>23</v>
      </c>
      <c r="Q78" s="210"/>
    </row>
    <row r="79" s="2" customFormat="1" spans="1:17">
      <c r="A79" s="178"/>
      <c r="B79" s="178"/>
      <c r="C79" s="184" t="s">
        <v>78</v>
      </c>
      <c r="D79" s="185"/>
      <c r="E79" s="186"/>
      <c r="F79" s="51">
        <v>2</v>
      </c>
      <c r="G79" s="51">
        <v>2</v>
      </c>
      <c r="H79" s="51">
        <f t="shared" ref="H79:O79" si="6">SUM(H78:H78)</f>
        <v>0</v>
      </c>
      <c r="I79" s="51">
        <f t="shared" si="6"/>
        <v>0</v>
      </c>
      <c r="J79" s="51">
        <f t="shared" si="6"/>
        <v>0</v>
      </c>
      <c r="K79" s="51">
        <v>32</v>
      </c>
      <c r="L79" s="51">
        <v>32</v>
      </c>
      <c r="M79" s="51">
        <f t="shared" si="6"/>
        <v>0</v>
      </c>
      <c r="N79" s="51">
        <f t="shared" si="6"/>
        <v>0</v>
      </c>
      <c r="O79" s="51">
        <f t="shared" si="6"/>
        <v>0</v>
      </c>
      <c r="P79" s="51" t="s">
        <v>79</v>
      </c>
      <c r="Q79" s="51" t="s">
        <v>79</v>
      </c>
    </row>
    <row r="80" s="2" customFormat="1" spans="1:17">
      <c r="A80" s="179" t="s">
        <v>164</v>
      </c>
      <c r="B80" s="179" t="s">
        <v>17</v>
      </c>
      <c r="C80" s="15">
        <v>1</v>
      </c>
      <c r="D80" s="16" t="s">
        <v>165</v>
      </c>
      <c r="E80" s="17" t="s">
        <v>166</v>
      </c>
      <c r="F80" s="51">
        <v>1</v>
      </c>
      <c r="G80" s="51"/>
      <c r="H80" s="51"/>
      <c r="I80" s="51">
        <v>1</v>
      </c>
      <c r="J80" s="51"/>
      <c r="K80" s="51">
        <v>24</v>
      </c>
      <c r="L80" s="51"/>
      <c r="M80" s="51"/>
      <c r="N80" s="51">
        <v>24</v>
      </c>
      <c r="O80" s="51"/>
      <c r="P80" s="51" t="s">
        <v>23</v>
      </c>
      <c r="Q80" s="17"/>
    </row>
    <row r="81" s="2" customFormat="1" spans="1:17">
      <c r="A81" s="180"/>
      <c r="B81" s="180"/>
      <c r="C81" s="15">
        <v>1</v>
      </c>
      <c r="D81" s="16" t="s">
        <v>167</v>
      </c>
      <c r="E81" s="17" t="s">
        <v>168</v>
      </c>
      <c r="F81" s="51">
        <v>2</v>
      </c>
      <c r="G81" s="51"/>
      <c r="H81" s="51"/>
      <c r="I81" s="51"/>
      <c r="J81" s="51">
        <v>2</v>
      </c>
      <c r="K81" s="51"/>
      <c r="L81" s="51"/>
      <c r="M81" s="51"/>
      <c r="N81" s="51"/>
      <c r="O81" s="51"/>
      <c r="P81" s="51" t="s">
        <v>23</v>
      </c>
      <c r="Q81" s="17" t="s">
        <v>169</v>
      </c>
    </row>
    <row r="82" s="2" customFormat="1" spans="1:17">
      <c r="A82" s="180"/>
      <c r="B82" s="180"/>
      <c r="C82" s="15">
        <v>1</v>
      </c>
      <c r="D82" s="16" t="s">
        <v>170</v>
      </c>
      <c r="E82" s="17" t="s">
        <v>171</v>
      </c>
      <c r="F82" s="51">
        <v>1</v>
      </c>
      <c r="G82" s="51"/>
      <c r="H82" s="51"/>
      <c r="I82" s="51"/>
      <c r="J82" s="51">
        <v>1</v>
      </c>
      <c r="K82" s="51"/>
      <c r="L82" s="51"/>
      <c r="M82" s="51"/>
      <c r="N82" s="51"/>
      <c r="O82" s="51"/>
      <c r="P82" s="51" t="s">
        <v>23</v>
      </c>
      <c r="Q82" s="17" t="s">
        <v>172</v>
      </c>
    </row>
    <row r="83" s="2" customFormat="1" spans="1:17">
      <c r="A83" s="180"/>
      <c r="B83" s="180"/>
      <c r="C83" s="200">
        <v>1</v>
      </c>
      <c r="D83" s="16" t="s">
        <v>173</v>
      </c>
      <c r="E83" s="17" t="s">
        <v>174</v>
      </c>
      <c r="F83" s="51">
        <v>1</v>
      </c>
      <c r="G83" s="51"/>
      <c r="H83" s="51">
        <v>1</v>
      </c>
      <c r="I83" s="51"/>
      <c r="J83" s="51"/>
      <c r="K83" s="51">
        <v>30</v>
      </c>
      <c r="L83" s="51"/>
      <c r="M83" s="51">
        <v>30</v>
      </c>
      <c r="N83" s="51"/>
      <c r="O83" s="51"/>
      <c r="P83" s="51" t="s">
        <v>23</v>
      </c>
      <c r="Q83" s="17"/>
    </row>
    <row r="84" s="2" customFormat="1" ht="21" spans="1:17">
      <c r="A84" s="180"/>
      <c r="B84" s="180"/>
      <c r="C84" s="201">
        <v>4</v>
      </c>
      <c r="D84" s="16" t="s">
        <v>173</v>
      </c>
      <c r="E84" s="17" t="s">
        <v>174</v>
      </c>
      <c r="F84" s="51">
        <v>1</v>
      </c>
      <c r="G84" s="51"/>
      <c r="H84" s="51">
        <v>1</v>
      </c>
      <c r="I84" s="51"/>
      <c r="J84" s="51"/>
      <c r="K84" s="51">
        <v>30</v>
      </c>
      <c r="L84" s="51"/>
      <c r="M84" s="51">
        <v>30</v>
      </c>
      <c r="N84" s="51"/>
      <c r="O84" s="51"/>
      <c r="P84" s="51" t="s">
        <v>23</v>
      </c>
      <c r="Q84" s="17" t="s">
        <v>175</v>
      </c>
    </row>
    <row r="85" s="170" customFormat="1" spans="1:17">
      <c r="A85" s="181"/>
      <c r="B85" s="181"/>
      <c r="C85" s="46" t="s">
        <v>37</v>
      </c>
      <c r="D85" s="29" t="s">
        <v>176</v>
      </c>
      <c r="E85" s="17" t="s">
        <v>177</v>
      </c>
      <c r="F85" s="29">
        <v>1</v>
      </c>
      <c r="G85" s="29"/>
      <c r="H85" s="29"/>
      <c r="I85" s="29">
        <v>1</v>
      </c>
      <c r="J85" s="29"/>
      <c r="K85" s="29">
        <v>24</v>
      </c>
      <c r="L85" s="29"/>
      <c r="M85" s="29"/>
      <c r="N85" s="29">
        <v>24</v>
      </c>
      <c r="O85" s="29"/>
      <c r="P85" s="62" t="s">
        <v>23</v>
      </c>
      <c r="Q85" s="75"/>
    </row>
    <row r="86" s="170" customFormat="1" spans="1:17">
      <c r="A86" s="181"/>
      <c r="B86" s="181"/>
      <c r="C86" s="46">
        <v>2</v>
      </c>
      <c r="D86" s="16" t="s">
        <v>178</v>
      </c>
      <c r="E86" s="17" t="s">
        <v>179</v>
      </c>
      <c r="F86" s="29">
        <v>1</v>
      </c>
      <c r="G86" s="29"/>
      <c r="H86" s="29"/>
      <c r="I86" s="29">
        <v>1</v>
      </c>
      <c r="J86" s="29"/>
      <c r="K86" s="29">
        <v>24</v>
      </c>
      <c r="L86" s="29"/>
      <c r="M86" s="29"/>
      <c r="N86" s="29">
        <v>24</v>
      </c>
      <c r="O86" s="29"/>
      <c r="P86" s="62" t="s">
        <v>23</v>
      </c>
      <c r="Q86" s="75"/>
    </row>
    <row r="87" s="170" customFormat="1" spans="1:17">
      <c r="A87" s="181"/>
      <c r="B87" s="181"/>
      <c r="C87" s="46" t="s">
        <v>52</v>
      </c>
      <c r="D87" s="29" t="s">
        <v>180</v>
      </c>
      <c r="E87" s="17" t="s">
        <v>181</v>
      </c>
      <c r="F87" s="29">
        <v>1</v>
      </c>
      <c r="G87" s="29"/>
      <c r="H87" s="29"/>
      <c r="I87" s="29">
        <v>1</v>
      </c>
      <c r="J87" s="29"/>
      <c r="K87" s="29">
        <v>24</v>
      </c>
      <c r="L87" s="29"/>
      <c r="M87" s="29"/>
      <c r="N87" s="29">
        <v>24</v>
      </c>
      <c r="O87" s="29"/>
      <c r="P87" s="62" t="s">
        <v>23</v>
      </c>
      <c r="Q87" s="75"/>
    </row>
    <row r="88" s="2" customFormat="1" ht="31.5" spans="1:17">
      <c r="A88" s="180"/>
      <c r="B88" s="180"/>
      <c r="C88" s="15" t="s">
        <v>182</v>
      </c>
      <c r="D88" s="16" t="s">
        <v>183</v>
      </c>
      <c r="E88" s="17" t="s">
        <v>184</v>
      </c>
      <c r="F88" s="51">
        <v>1</v>
      </c>
      <c r="G88" s="51"/>
      <c r="H88" s="51"/>
      <c r="I88" s="51"/>
      <c r="J88" s="51">
        <v>1</v>
      </c>
      <c r="K88" s="51"/>
      <c r="L88" s="51"/>
      <c r="M88" s="51"/>
      <c r="N88" s="51"/>
      <c r="O88" s="51"/>
      <c r="P88" s="51" t="s">
        <v>23</v>
      </c>
      <c r="Q88" s="17" t="s">
        <v>185</v>
      </c>
    </row>
    <row r="89" s="2" customFormat="1" spans="1:17">
      <c r="A89" s="180"/>
      <c r="B89" s="180"/>
      <c r="C89" s="15" t="s">
        <v>182</v>
      </c>
      <c r="D89" s="15"/>
      <c r="E89" s="17" t="s">
        <v>186</v>
      </c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 t="s">
        <v>23</v>
      </c>
      <c r="Q89" s="17" t="s">
        <v>169</v>
      </c>
    </row>
    <row r="90" s="2" customFormat="1" ht="31.5" spans="1:17">
      <c r="A90" s="180"/>
      <c r="B90" s="180"/>
      <c r="C90" s="83" t="s">
        <v>187</v>
      </c>
      <c r="D90" s="16" t="s">
        <v>188</v>
      </c>
      <c r="E90" s="17" t="s">
        <v>189</v>
      </c>
      <c r="F90" s="16">
        <v>1</v>
      </c>
      <c r="G90" s="16"/>
      <c r="H90" s="202"/>
      <c r="I90" s="16"/>
      <c r="J90" s="16">
        <v>1</v>
      </c>
      <c r="K90" s="16"/>
      <c r="L90" s="16"/>
      <c r="M90" s="16"/>
      <c r="N90" s="16"/>
      <c r="O90" s="16"/>
      <c r="P90" s="51" t="s">
        <v>23</v>
      </c>
      <c r="Q90" s="17" t="s">
        <v>185</v>
      </c>
    </row>
    <row r="91" s="2" customFormat="1" spans="1:17">
      <c r="A91" s="180"/>
      <c r="B91" s="180"/>
      <c r="C91" s="83" t="s">
        <v>187</v>
      </c>
      <c r="D91" s="16"/>
      <c r="E91" s="85" t="s">
        <v>186</v>
      </c>
      <c r="F91" s="16"/>
      <c r="G91" s="16"/>
      <c r="H91" s="16"/>
      <c r="I91" s="16"/>
      <c r="J91" s="16"/>
      <c r="K91" s="202"/>
      <c r="L91" s="16"/>
      <c r="M91" s="16"/>
      <c r="N91" s="16"/>
      <c r="O91" s="16"/>
      <c r="P91" s="51" t="s">
        <v>23</v>
      </c>
      <c r="Q91" s="17" t="s">
        <v>169</v>
      </c>
    </row>
    <row r="92" s="2" customFormat="1" spans="1:17">
      <c r="A92" s="180"/>
      <c r="B92" s="180"/>
      <c r="C92" s="15">
        <v>8</v>
      </c>
      <c r="D92" s="16" t="s">
        <v>190</v>
      </c>
      <c r="E92" s="17" t="s">
        <v>191</v>
      </c>
      <c r="F92" s="51">
        <v>1</v>
      </c>
      <c r="G92" s="51"/>
      <c r="H92" s="51"/>
      <c r="I92" s="51"/>
      <c r="J92" s="51">
        <v>1</v>
      </c>
      <c r="K92" s="51"/>
      <c r="L92" s="51"/>
      <c r="M92" s="51"/>
      <c r="N92" s="51"/>
      <c r="O92" s="51"/>
      <c r="P92" s="51" t="s">
        <v>23</v>
      </c>
      <c r="Q92" s="17" t="s">
        <v>172</v>
      </c>
    </row>
    <row r="93" s="2" customFormat="1" spans="1:17">
      <c r="A93" s="183"/>
      <c r="B93" s="183"/>
      <c r="C93" s="184" t="s">
        <v>78</v>
      </c>
      <c r="D93" s="185"/>
      <c r="E93" s="186"/>
      <c r="F93" s="51">
        <f>SUM(F80:F92)</f>
        <v>12</v>
      </c>
      <c r="G93" s="51">
        <f t="shared" ref="G93:O93" si="7">SUM(G80:G92)</f>
        <v>0</v>
      </c>
      <c r="H93" s="51">
        <f t="shared" si="7"/>
        <v>2</v>
      </c>
      <c r="I93" s="51">
        <f t="shared" si="7"/>
        <v>4</v>
      </c>
      <c r="J93" s="51">
        <f t="shared" si="7"/>
        <v>6</v>
      </c>
      <c r="K93" s="51">
        <f t="shared" si="7"/>
        <v>156</v>
      </c>
      <c r="L93" s="51">
        <f t="shared" si="7"/>
        <v>0</v>
      </c>
      <c r="M93" s="51">
        <f t="shared" si="7"/>
        <v>60</v>
      </c>
      <c r="N93" s="51">
        <f t="shared" si="7"/>
        <v>96</v>
      </c>
      <c r="O93" s="51">
        <f t="shared" si="7"/>
        <v>0</v>
      </c>
      <c r="P93" s="51" t="s">
        <v>79</v>
      </c>
      <c r="Q93" s="51" t="s">
        <v>79</v>
      </c>
    </row>
    <row r="94" s="2" customFormat="1" spans="1:17">
      <c r="A94" s="175" t="s">
        <v>192</v>
      </c>
      <c r="B94" s="175" t="s">
        <v>17</v>
      </c>
      <c r="C94" s="15" t="s">
        <v>182</v>
      </c>
      <c r="D94" s="42" t="s">
        <v>193</v>
      </c>
      <c r="E94" s="44" t="s">
        <v>194</v>
      </c>
      <c r="F94" s="50">
        <v>1</v>
      </c>
      <c r="G94" s="50"/>
      <c r="H94" s="50"/>
      <c r="I94" s="50"/>
      <c r="J94" s="50">
        <v>1</v>
      </c>
      <c r="K94" s="50"/>
      <c r="L94" s="50"/>
      <c r="M94" s="50"/>
      <c r="N94" s="50"/>
      <c r="O94" s="50"/>
      <c r="P94" s="50" t="s">
        <v>23</v>
      </c>
      <c r="Q94" s="76" t="s">
        <v>195</v>
      </c>
    </row>
    <row r="95" s="2" customFormat="1" spans="1:17">
      <c r="A95" s="187"/>
      <c r="B95" s="187"/>
      <c r="C95" s="15" t="s">
        <v>37</v>
      </c>
      <c r="D95" s="43" t="s">
        <v>196</v>
      </c>
      <c r="E95" s="44" t="s">
        <v>197</v>
      </c>
      <c r="F95" s="50">
        <v>0.5</v>
      </c>
      <c r="G95" s="50"/>
      <c r="H95" s="50"/>
      <c r="I95" s="50">
        <v>0.5</v>
      </c>
      <c r="J95" s="50"/>
      <c r="K95" s="208">
        <v>12</v>
      </c>
      <c r="L95" s="50"/>
      <c r="M95" s="50"/>
      <c r="N95" s="50">
        <v>12</v>
      </c>
      <c r="O95" s="50"/>
      <c r="P95" s="50" t="s">
        <v>23</v>
      </c>
      <c r="Q95" s="49"/>
    </row>
    <row r="96" s="2" customFormat="1" spans="1:17">
      <c r="A96" s="187"/>
      <c r="B96" s="187"/>
      <c r="C96" s="42" t="s">
        <v>52</v>
      </c>
      <c r="D96" s="42" t="s">
        <v>198</v>
      </c>
      <c r="E96" s="44" t="s">
        <v>199</v>
      </c>
      <c r="F96" s="50">
        <v>0.5</v>
      </c>
      <c r="G96" s="50"/>
      <c r="H96" s="50"/>
      <c r="I96" s="50">
        <v>0.5</v>
      </c>
      <c r="J96" s="50"/>
      <c r="K96" s="50">
        <v>12</v>
      </c>
      <c r="L96" s="50"/>
      <c r="M96" s="50"/>
      <c r="N96" s="50">
        <v>12</v>
      </c>
      <c r="O96" s="50"/>
      <c r="P96" s="50" t="s">
        <v>23</v>
      </c>
      <c r="Q96" s="49"/>
    </row>
    <row r="97" s="2" customFormat="1" spans="1:17">
      <c r="A97" s="187"/>
      <c r="B97" s="187"/>
      <c r="C97" s="42" t="s">
        <v>52</v>
      </c>
      <c r="D97" s="43" t="s">
        <v>102</v>
      </c>
      <c r="E97" s="203" t="s">
        <v>200</v>
      </c>
      <c r="F97" s="50">
        <v>0.5</v>
      </c>
      <c r="G97" s="50"/>
      <c r="H97" s="50"/>
      <c r="I97" s="50">
        <v>0.5</v>
      </c>
      <c r="J97" s="50"/>
      <c r="K97" s="50">
        <v>12</v>
      </c>
      <c r="L97" s="50"/>
      <c r="M97" s="50"/>
      <c r="N97" s="50">
        <v>12</v>
      </c>
      <c r="O97" s="50"/>
      <c r="P97" s="50" t="s">
        <v>23</v>
      </c>
      <c r="Q97" s="49"/>
    </row>
    <row r="98" s="2" customFormat="1" spans="1:17">
      <c r="A98" s="187"/>
      <c r="B98" s="187"/>
      <c r="C98" s="59" t="s">
        <v>67</v>
      </c>
      <c r="D98" s="43" t="s">
        <v>201</v>
      </c>
      <c r="E98" s="44" t="s">
        <v>202</v>
      </c>
      <c r="F98" s="50">
        <v>0.5</v>
      </c>
      <c r="G98" s="50"/>
      <c r="H98" s="50"/>
      <c r="I98" s="50">
        <v>0.5</v>
      </c>
      <c r="J98" s="50"/>
      <c r="K98" s="50">
        <v>12</v>
      </c>
      <c r="L98" s="50"/>
      <c r="M98" s="50"/>
      <c r="N98" s="50">
        <v>12</v>
      </c>
      <c r="O98" s="50"/>
      <c r="P98" s="65" t="s">
        <v>23</v>
      </c>
      <c r="Q98" s="49"/>
    </row>
    <row r="99" s="2" customFormat="1" spans="1:17">
      <c r="A99" s="187"/>
      <c r="B99" s="187"/>
      <c r="C99" s="42" t="s">
        <v>67</v>
      </c>
      <c r="D99" s="42" t="s">
        <v>203</v>
      </c>
      <c r="E99" s="44" t="s">
        <v>204</v>
      </c>
      <c r="F99" s="50">
        <v>1</v>
      </c>
      <c r="G99" s="50"/>
      <c r="H99" s="50"/>
      <c r="I99" s="50"/>
      <c r="J99" s="50">
        <v>1</v>
      </c>
      <c r="K99" s="50"/>
      <c r="L99" s="50"/>
      <c r="M99" s="50"/>
      <c r="N99" s="50"/>
      <c r="O99" s="50"/>
      <c r="P99" s="65" t="s">
        <v>23</v>
      </c>
      <c r="Q99" s="76"/>
    </row>
    <row r="100" s="2" customFormat="1" spans="1:17">
      <c r="A100" s="187"/>
      <c r="B100" s="187"/>
      <c r="C100" s="42" t="s">
        <v>67</v>
      </c>
      <c r="D100" s="42" t="s">
        <v>205</v>
      </c>
      <c r="E100" s="44" t="s">
        <v>206</v>
      </c>
      <c r="F100" s="50">
        <v>1</v>
      </c>
      <c r="G100" s="50"/>
      <c r="H100" s="50"/>
      <c r="I100" s="50"/>
      <c r="J100" s="50">
        <v>1</v>
      </c>
      <c r="K100" s="50"/>
      <c r="L100" s="50"/>
      <c r="M100" s="50"/>
      <c r="N100" s="50"/>
      <c r="O100" s="50"/>
      <c r="P100" s="65" t="s">
        <v>23</v>
      </c>
      <c r="Q100" s="76" t="s">
        <v>172</v>
      </c>
    </row>
    <row r="101" s="2" customFormat="1" spans="1:17">
      <c r="A101" s="187"/>
      <c r="B101" s="187"/>
      <c r="C101" s="42" t="s">
        <v>67</v>
      </c>
      <c r="D101" s="42" t="s">
        <v>207</v>
      </c>
      <c r="E101" s="44" t="s">
        <v>208</v>
      </c>
      <c r="F101" s="50">
        <v>0.5</v>
      </c>
      <c r="G101" s="50"/>
      <c r="H101" s="50"/>
      <c r="I101" s="50">
        <v>0.5</v>
      </c>
      <c r="J101" s="50"/>
      <c r="K101" s="50">
        <v>12</v>
      </c>
      <c r="L101" s="50"/>
      <c r="M101" s="50"/>
      <c r="N101" s="50">
        <v>12</v>
      </c>
      <c r="O101" s="50"/>
      <c r="P101" s="50" t="s">
        <v>23</v>
      </c>
      <c r="Q101" s="123"/>
    </row>
    <row r="102" s="2" customFormat="1" spans="1:17">
      <c r="A102" s="178"/>
      <c r="B102" s="178"/>
      <c r="C102" s="184" t="s">
        <v>78</v>
      </c>
      <c r="D102" s="185"/>
      <c r="E102" s="186"/>
      <c r="F102" s="51">
        <f>SUM(F94:F101)</f>
        <v>5.5</v>
      </c>
      <c r="G102" s="51">
        <f t="shared" ref="G102:O102" si="8">SUM(G94:G101)</f>
        <v>0</v>
      </c>
      <c r="H102" s="51">
        <f t="shared" si="8"/>
        <v>0</v>
      </c>
      <c r="I102" s="51">
        <f t="shared" si="8"/>
        <v>2.5</v>
      </c>
      <c r="J102" s="51">
        <f t="shared" si="8"/>
        <v>3</v>
      </c>
      <c r="K102" s="51">
        <f t="shared" si="8"/>
        <v>60</v>
      </c>
      <c r="L102" s="51">
        <f t="shared" si="8"/>
        <v>0</v>
      </c>
      <c r="M102" s="51">
        <f t="shared" si="8"/>
        <v>0</v>
      </c>
      <c r="N102" s="51">
        <f t="shared" si="8"/>
        <v>60</v>
      </c>
      <c r="O102" s="51">
        <f t="shared" si="8"/>
        <v>0</v>
      </c>
      <c r="P102" s="51" t="s">
        <v>79</v>
      </c>
      <c r="Q102" s="51" t="s">
        <v>79</v>
      </c>
    </row>
    <row r="103" s="2" customFormat="1" spans="1:17">
      <c r="A103" s="175" t="s">
        <v>209</v>
      </c>
      <c r="B103" s="175" t="s">
        <v>17</v>
      </c>
      <c r="C103" s="42" t="s">
        <v>67</v>
      </c>
      <c r="D103" s="42" t="s">
        <v>210</v>
      </c>
      <c r="E103" s="44" t="s">
        <v>211</v>
      </c>
      <c r="F103" s="50">
        <v>0.5</v>
      </c>
      <c r="G103" s="50"/>
      <c r="H103" s="50"/>
      <c r="I103" s="50">
        <v>0.5</v>
      </c>
      <c r="J103" s="50"/>
      <c r="K103" s="50">
        <v>8</v>
      </c>
      <c r="L103" s="50"/>
      <c r="M103" s="50"/>
      <c r="N103" s="50">
        <v>8</v>
      </c>
      <c r="O103" s="50"/>
      <c r="P103" s="50" t="s">
        <v>23</v>
      </c>
      <c r="Q103" s="120"/>
    </row>
    <row r="104" s="2" customFormat="1" spans="1:17">
      <c r="A104" s="187"/>
      <c r="B104" s="187"/>
      <c r="C104" s="42" t="s">
        <v>67</v>
      </c>
      <c r="D104" s="42" t="s">
        <v>212</v>
      </c>
      <c r="E104" s="44" t="s">
        <v>213</v>
      </c>
      <c r="F104" s="50">
        <v>0.5</v>
      </c>
      <c r="G104" s="50"/>
      <c r="H104" s="50"/>
      <c r="I104" s="50">
        <v>0.5</v>
      </c>
      <c r="J104" s="50"/>
      <c r="K104" s="50">
        <v>12</v>
      </c>
      <c r="L104" s="50"/>
      <c r="M104" s="50"/>
      <c r="N104" s="50">
        <v>12</v>
      </c>
      <c r="O104" s="50"/>
      <c r="P104" s="50" t="s">
        <v>23</v>
      </c>
      <c r="Q104" s="120"/>
    </row>
    <row r="105" s="2" customFormat="1" spans="1:17">
      <c r="A105" s="187"/>
      <c r="B105" s="187"/>
      <c r="C105" s="42" t="s">
        <v>92</v>
      </c>
      <c r="D105" s="42" t="s">
        <v>214</v>
      </c>
      <c r="E105" s="44" t="s">
        <v>215</v>
      </c>
      <c r="F105" s="50">
        <v>1</v>
      </c>
      <c r="G105" s="50"/>
      <c r="H105" s="50"/>
      <c r="I105" s="50"/>
      <c r="J105" s="50">
        <v>1</v>
      </c>
      <c r="K105" s="50"/>
      <c r="L105" s="50"/>
      <c r="M105" s="50"/>
      <c r="N105" s="50"/>
      <c r="O105" s="50"/>
      <c r="P105" s="50" t="s">
        <v>23</v>
      </c>
      <c r="Q105" s="76" t="s">
        <v>172</v>
      </c>
    </row>
    <row r="106" s="2" customFormat="1" spans="1:17">
      <c r="A106" s="187"/>
      <c r="B106" s="187"/>
      <c r="C106" s="42" t="s">
        <v>92</v>
      </c>
      <c r="D106" s="42" t="s">
        <v>216</v>
      </c>
      <c r="E106" s="44" t="s">
        <v>217</v>
      </c>
      <c r="F106" s="50">
        <v>1</v>
      </c>
      <c r="G106" s="50"/>
      <c r="H106" s="50"/>
      <c r="I106" s="50"/>
      <c r="J106" s="50">
        <v>1</v>
      </c>
      <c r="K106" s="50"/>
      <c r="L106" s="50"/>
      <c r="M106" s="50"/>
      <c r="N106" s="50"/>
      <c r="O106" s="50"/>
      <c r="P106" s="50" t="s">
        <v>23</v>
      </c>
      <c r="Q106" s="76" t="s">
        <v>172</v>
      </c>
    </row>
    <row r="107" s="2" customFormat="1" spans="1:17">
      <c r="A107" s="187"/>
      <c r="B107" s="187"/>
      <c r="C107" s="42" t="s">
        <v>218</v>
      </c>
      <c r="D107" s="42" t="s">
        <v>219</v>
      </c>
      <c r="E107" s="44" t="s">
        <v>220</v>
      </c>
      <c r="F107" s="50">
        <v>4</v>
      </c>
      <c r="G107" s="50"/>
      <c r="H107" s="50"/>
      <c r="I107" s="50"/>
      <c r="J107" s="50">
        <v>4</v>
      </c>
      <c r="K107" s="50"/>
      <c r="L107" s="50"/>
      <c r="M107" s="50"/>
      <c r="N107" s="50"/>
      <c r="O107" s="50"/>
      <c r="P107" s="50" t="s">
        <v>23</v>
      </c>
      <c r="Q107" s="49" t="s">
        <v>221</v>
      </c>
    </row>
    <row r="108" s="2" customFormat="1" spans="1:17">
      <c r="A108" s="187"/>
      <c r="B108" s="187"/>
      <c r="C108" s="42" t="s">
        <v>218</v>
      </c>
      <c r="D108" s="42" t="s">
        <v>222</v>
      </c>
      <c r="E108" s="44" t="s">
        <v>223</v>
      </c>
      <c r="F108" s="50">
        <v>1</v>
      </c>
      <c r="G108" s="50"/>
      <c r="H108" s="50"/>
      <c r="I108" s="50"/>
      <c r="J108" s="50">
        <v>1</v>
      </c>
      <c r="K108" s="50"/>
      <c r="L108" s="50"/>
      <c r="M108" s="50"/>
      <c r="N108" s="50"/>
      <c r="O108" s="50"/>
      <c r="P108" s="50" t="s">
        <v>23</v>
      </c>
      <c r="Q108" s="76" t="s">
        <v>172</v>
      </c>
    </row>
    <row r="109" s="2" customFormat="1" spans="1:17">
      <c r="A109" s="187"/>
      <c r="B109" s="187"/>
      <c r="C109" s="42" t="s">
        <v>218</v>
      </c>
      <c r="D109" s="42" t="s">
        <v>224</v>
      </c>
      <c r="E109" s="44" t="s">
        <v>225</v>
      </c>
      <c r="F109" s="50">
        <v>1</v>
      </c>
      <c r="G109" s="50"/>
      <c r="H109" s="50"/>
      <c r="I109" s="50"/>
      <c r="J109" s="50">
        <v>1</v>
      </c>
      <c r="K109" s="50"/>
      <c r="L109" s="50"/>
      <c r="M109" s="50"/>
      <c r="N109" s="50"/>
      <c r="O109" s="50"/>
      <c r="P109" s="50" t="s">
        <v>23</v>
      </c>
      <c r="Q109" s="76" t="s">
        <v>172</v>
      </c>
    </row>
    <row r="110" s="2" customFormat="1" spans="1:17">
      <c r="A110" s="187"/>
      <c r="B110" s="187"/>
      <c r="C110" s="204" t="s">
        <v>119</v>
      </c>
      <c r="D110" s="42" t="s">
        <v>226</v>
      </c>
      <c r="E110" s="44" t="s">
        <v>227</v>
      </c>
      <c r="F110" s="50">
        <v>0.5</v>
      </c>
      <c r="G110" s="50"/>
      <c r="H110" s="50"/>
      <c r="I110" s="50">
        <v>0.5</v>
      </c>
      <c r="J110" s="50"/>
      <c r="K110" s="50">
        <v>12</v>
      </c>
      <c r="L110" s="50"/>
      <c r="M110" s="50"/>
      <c r="N110" s="50">
        <v>12</v>
      </c>
      <c r="O110" s="50"/>
      <c r="P110" s="50"/>
      <c r="Q110" s="76"/>
    </row>
    <row r="111" s="2" customFormat="1" spans="1:17">
      <c r="A111" s="187"/>
      <c r="B111" s="187"/>
      <c r="C111" s="204" t="s">
        <v>142</v>
      </c>
      <c r="D111" s="52" t="s">
        <v>228</v>
      </c>
      <c r="E111" s="53" t="s">
        <v>229</v>
      </c>
      <c r="F111" s="50">
        <v>0.5</v>
      </c>
      <c r="G111" s="50"/>
      <c r="H111" s="50"/>
      <c r="I111" s="50"/>
      <c r="J111" s="50"/>
      <c r="K111" s="50">
        <v>12</v>
      </c>
      <c r="L111" s="50"/>
      <c r="M111" s="50"/>
      <c r="N111" s="50">
        <v>12</v>
      </c>
      <c r="O111" s="50"/>
      <c r="P111" s="50"/>
      <c r="Q111" s="76"/>
    </row>
    <row r="112" s="2" customFormat="1" spans="1:17">
      <c r="A112" s="187"/>
      <c r="B112" s="187"/>
      <c r="C112" s="15" t="s">
        <v>230</v>
      </c>
      <c r="D112" s="42" t="s">
        <v>231</v>
      </c>
      <c r="E112" s="44" t="s">
        <v>232</v>
      </c>
      <c r="F112" s="49">
        <v>12</v>
      </c>
      <c r="G112" s="49"/>
      <c r="H112" s="49"/>
      <c r="I112" s="49"/>
      <c r="J112" s="49">
        <v>12</v>
      </c>
      <c r="K112" s="50"/>
      <c r="L112" s="50"/>
      <c r="M112" s="50"/>
      <c r="N112" s="50"/>
      <c r="O112" s="50"/>
      <c r="P112" s="50" t="s">
        <v>23</v>
      </c>
      <c r="Q112" s="49" t="s">
        <v>233</v>
      </c>
    </row>
    <row r="113" s="2" customFormat="1" spans="1:17">
      <c r="A113" s="187"/>
      <c r="B113" s="187"/>
      <c r="C113" s="83" t="s">
        <v>234</v>
      </c>
      <c r="D113" s="42" t="s">
        <v>235</v>
      </c>
      <c r="E113" s="44" t="s">
        <v>236</v>
      </c>
      <c r="F113" s="50">
        <v>12</v>
      </c>
      <c r="G113" s="50"/>
      <c r="H113" s="50"/>
      <c r="I113" s="50"/>
      <c r="J113" s="50">
        <v>12</v>
      </c>
      <c r="K113" s="50"/>
      <c r="L113" s="50"/>
      <c r="M113" s="50"/>
      <c r="N113" s="50"/>
      <c r="O113" s="50"/>
      <c r="P113" s="50" t="s">
        <v>23</v>
      </c>
      <c r="Q113" s="120" t="s">
        <v>237</v>
      </c>
    </row>
    <row r="114" s="2" customFormat="1" spans="1:17">
      <c r="A114" s="187"/>
      <c r="B114" s="178"/>
      <c r="C114" s="184" t="s">
        <v>78</v>
      </c>
      <c r="D114" s="185"/>
      <c r="E114" s="186"/>
      <c r="F114" s="51">
        <f>SUM(F103:F113)</f>
        <v>34</v>
      </c>
      <c r="G114" s="51">
        <f t="shared" ref="G114:O114" si="9">SUM(G103:G113)</f>
        <v>0</v>
      </c>
      <c r="H114" s="51">
        <f t="shared" si="9"/>
        <v>0</v>
      </c>
      <c r="I114" s="51">
        <f t="shared" si="9"/>
        <v>1.5</v>
      </c>
      <c r="J114" s="51">
        <f t="shared" si="9"/>
        <v>32</v>
      </c>
      <c r="K114" s="51">
        <f t="shared" si="9"/>
        <v>44</v>
      </c>
      <c r="L114" s="51">
        <f t="shared" si="9"/>
        <v>0</v>
      </c>
      <c r="M114" s="51">
        <f t="shared" si="9"/>
        <v>0</v>
      </c>
      <c r="N114" s="51">
        <f t="shared" si="9"/>
        <v>44</v>
      </c>
      <c r="O114" s="51">
        <f t="shared" si="9"/>
        <v>0</v>
      </c>
      <c r="P114" s="51" t="s">
        <v>79</v>
      </c>
      <c r="Q114" s="51" t="s">
        <v>79</v>
      </c>
    </row>
    <row r="115" s="2" customFormat="1" spans="1:17">
      <c r="A115" s="187"/>
      <c r="B115" s="175" t="s">
        <v>84</v>
      </c>
      <c r="C115" s="42" t="s">
        <v>142</v>
      </c>
      <c r="D115" s="42" t="s">
        <v>238</v>
      </c>
      <c r="E115" s="44" t="s">
        <v>239</v>
      </c>
      <c r="F115" s="50">
        <v>0.5</v>
      </c>
      <c r="G115" s="205"/>
      <c r="H115" s="50"/>
      <c r="I115" s="50">
        <v>0.5</v>
      </c>
      <c r="J115" s="50"/>
      <c r="K115" s="50">
        <v>12</v>
      </c>
      <c r="L115" s="205"/>
      <c r="M115" s="50"/>
      <c r="N115" s="50">
        <v>12</v>
      </c>
      <c r="O115" s="50"/>
      <c r="P115" s="116" t="s">
        <v>23</v>
      </c>
      <c r="Q115" s="49" t="s">
        <v>149</v>
      </c>
    </row>
    <row r="116" s="2" customFormat="1" spans="1:17">
      <c r="A116" s="187"/>
      <c r="B116" s="187"/>
      <c r="C116" s="42">
        <v>7</v>
      </c>
      <c r="D116" s="42" t="s">
        <v>240</v>
      </c>
      <c r="E116" s="44" t="s">
        <v>241</v>
      </c>
      <c r="F116" s="50">
        <v>0.5</v>
      </c>
      <c r="G116" s="50"/>
      <c r="H116" s="50"/>
      <c r="I116" s="50">
        <v>0.5</v>
      </c>
      <c r="J116" s="50"/>
      <c r="K116" s="50">
        <v>12</v>
      </c>
      <c r="L116" s="50"/>
      <c r="M116" s="50"/>
      <c r="N116" s="50">
        <v>12</v>
      </c>
      <c r="O116" s="50"/>
      <c r="P116" s="50" t="s">
        <v>23</v>
      </c>
      <c r="Q116" s="76" t="s">
        <v>141</v>
      </c>
    </row>
    <row r="117" s="2" customFormat="1" spans="1:17">
      <c r="A117" s="178"/>
      <c r="B117" s="178"/>
      <c r="C117" s="184" t="s">
        <v>78</v>
      </c>
      <c r="D117" s="185"/>
      <c r="E117" s="186"/>
      <c r="F117" s="51">
        <f>SUM(F115:F116)-0.5</f>
        <v>0.5</v>
      </c>
      <c r="G117" s="51">
        <f t="shared" ref="G117:O117" si="10">SUM(G115:G116)</f>
        <v>0</v>
      </c>
      <c r="H117" s="51">
        <f t="shared" si="10"/>
        <v>0</v>
      </c>
      <c r="I117" s="51">
        <f t="shared" si="10"/>
        <v>1</v>
      </c>
      <c r="J117" s="51">
        <f t="shared" si="10"/>
        <v>0</v>
      </c>
      <c r="K117" s="51">
        <v>12</v>
      </c>
      <c r="L117" s="51">
        <f t="shared" si="10"/>
        <v>0</v>
      </c>
      <c r="M117" s="51">
        <f t="shared" si="10"/>
        <v>0</v>
      </c>
      <c r="N117" s="51">
        <v>12</v>
      </c>
      <c r="O117" s="51">
        <f t="shared" si="10"/>
        <v>0</v>
      </c>
      <c r="P117" s="51" t="s">
        <v>79</v>
      </c>
      <c r="Q117" s="51" t="s">
        <v>79</v>
      </c>
    </row>
    <row r="118" s="2" customFormat="1" spans="1:17">
      <c r="A118" s="175" t="s">
        <v>242</v>
      </c>
      <c r="B118" s="16" t="s">
        <v>17</v>
      </c>
      <c r="C118" s="15" t="s">
        <v>243</v>
      </c>
      <c r="D118" s="51"/>
      <c r="E118" s="51" t="s">
        <v>244</v>
      </c>
      <c r="F118" s="51">
        <v>8</v>
      </c>
      <c r="G118" s="51"/>
      <c r="H118" s="51"/>
      <c r="I118" s="51"/>
      <c r="J118" s="51">
        <v>8</v>
      </c>
      <c r="K118" s="51"/>
      <c r="L118" s="51"/>
      <c r="M118" s="51"/>
      <c r="N118" s="51"/>
      <c r="O118" s="51"/>
      <c r="P118" s="51"/>
      <c r="Q118" s="51"/>
    </row>
    <row r="119" s="2" customFormat="1" spans="1:17">
      <c r="A119" s="178"/>
      <c r="B119" s="69" t="s">
        <v>78</v>
      </c>
      <c r="C119" s="110"/>
      <c r="D119" s="110"/>
      <c r="E119" s="111"/>
      <c r="F119" s="51">
        <v>8</v>
      </c>
      <c r="G119" s="51">
        <v>0</v>
      </c>
      <c r="H119" s="51">
        <v>0</v>
      </c>
      <c r="I119" s="51">
        <v>0</v>
      </c>
      <c r="J119" s="51">
        <v>8</v>
      </c>
      <c r="K119" s="51">
        <v>0</v>
      </c>
      <c r="L119" s="51">
        <v>0</v>
      </c>
      <c r="M119" s="51">
        <v>0</v>
      </c>
      <c r="N119" s="51">
        <v>0</v>
      </c>
      <c r="O119" s="51">
        <v>0</v>
      </c>
      <c r="P119" s="51" t="s">
        <v>79</v>
      </c>
      <c r="Q119" s="51" t="s">
        <v>79</v>
      </c>
    </row>
    <row r="120" s="2" customFormat="1" spans="1:17">
      <c r="A120" s="69" t="s">
        <v>83</v>
      </c>
      <c r="B120" s="110"/>
      <c r="C120" s="110"/>
      <c r="D120" s="110"/>
      <c r="E120" s="111"/>
      <c r="F120" s="206">
        <f t="shared" ref="F120:O120" si="11">F36+F38+F45+F54+F67+F74+F79+F93+F102+F114+F117+F119</f>
        <v>187</v>
      </c>
      <c r="G120" s="16">
        <f t="shared" si="11"/>
        <v>118.5</v>
      </c>
      <c r="H120" s="16">
        <f t="shared" si="11"/>
        <v>10.5</v>
      </c>
      <c r="I120" s="16">
        <f t="shared" si="11"/>
        <v>9</v>
      </c>
      <c r="J120" s="16">
        <f t="shared" si="11"/>
        <v>49</v>
      </c>
      <c r="K120" s="16">
        <f t="shared" si="11"/>
        <v>2454</v>
      </c>
      <c r="L120" s="16">
        <f t="shared" si="11"/>
        <v>1724</v>
      </c>
      <c r="M120" s="16">
        <f t="shared" si="11"/>
        <v>262</v>
      </c>
      <c r="N120" s="16">
        <f t="shared" si="11"/>
        <v>212</v>
      </c>
      <c r="O120" s="16">
        <f t="shared" si="11"/>
        <v>256</v>
      </c>
      <c r="P120" s="51" t="s">
        <v>79</v>
      </c>
      <c r="Q120" s="51" t="s">
        <v>79</v>
      </c>
    </row>
    <row r="121" spans="1:17">
      <c r="A121" s="134"/>
      <c r="B121" s="134"/>
      <c r="C121" s="114"/>
      <c r="D121" s="207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</row>
    <row r="122" spans="1:17">
      <c r="A122" s="134"/>
      <c r="B122" s="134"/>
      <c r="C122" s="114"/>
      <c r="D122" s="207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</row>
    <row r="123" spans="1:17">
      <c r="A123" s="134"/>
      <c r="B123" s="134"/>
      <c r="C123" s="114"/>
      <c r="D123" s="207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</row>
    <row r="124" spans="1:17">
      <c r="A124" s="134"/>
      <c r="B124" s="134"/>
      <c r="C124" s="114"/>
      <c r="D124" s="207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</row>
    <row r="125" spans="1:17">
      <c r="A125" s="134"/>
      <c r="B125" s="134"/>
      <c r="C125" s="114"/>
      <c r="D125" s="207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</row>
    <row r="126" spans="1:17">
      <c r="A126" s="134"/>
      <c r="B126" s="134"/>
      <c r="C126" s="114"/>
      <c r="D126" s="207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>
      <c r="A127" s="134"/>
      <c r="B127" s="134"/>
      <c r="C127" s="114"/>
      <c r="D127" s="207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</row>
    <row r="128" spans="1:17">
      <c r="A128" s="134"/>
      <c r="B128" s="134"/>
      <c r="C128" s="114"/>
      <c r="D128" s="207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</row>
    <row r="129" spans="1:17">
      <c r="A129" s="134"/>
      <c r="B129" s="134"/>
      <c r="C129" s="114"/>
      <c r="D129" s="207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</row>
    <row r="130" spans="1:17">
      <c r="A130" s="134"/>
      <c r="B130" s="134"/>
      <c r="C130" s="114"/>
      <c r="D130" s="207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</row>
    <row r="131" spans="1:17">
      <c r="A131" s="134"/>
      <c r="B131" s="134"/>
      <c r="C131" s="114"/>
      <c r="D131" s="207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</row>
    <row r="132" spans="1:17">
      <c r="A132" s="134"/>
      <c r="B132" s="134"/>
      <c r="C132" s="114"/>
      <c r="D132" s="207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</row>
    <row r="133" spans="1:17">
      <c r="A133" s="134"/>
      <c r="B133" s="134"/>
      <c r="C133" s="114"/>
      <c r="D133" s="207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</row>
    <row r="134" spans="1:17">
      <c r="A134" s="134"/>
      <c r="B134" s="134"/>
      <c r="C134" s="114"/>
      <c r="D134" s="207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</row>
    <row r="135" spans="1:17">
      <c r="A135" s="134"/>
      <c r="B135" s="134"/>
      <c r="C135" s="114"/>
      <c r="D135" s="207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</row>
    <row r="136" spans="1:17">
      <c r="A136" s="134"/>
      <c r="B136" s="134"/>
      <c r="C136" s="114"/>
      <c r="D136" s="207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</row>
    <row r="137" spans="1:17">
      <c r="A137" s="134"/>
      <c r="B137" s="134"/>
      <c r="C137" s="114"/>
      <c r="D137" s="207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</row>
    <row r="138" spans="1:17">
      <c r="A138" s="134"/>
      <c r="B138" s="134"/>
      <c r="C138" s="114"/>
      <c r="D138" s="207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</row>
    <row r="139" spans="1:17">
      <c r="A139" s="134"/>
      <c r="B139" s="134"/>
      <c r="C139" s="114"/>
      <c r="D139" s="207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</row>
    <row r="140" spans="1:17">
      <c r="A140" s="134"/>
      <c r="B140" s="134"/>
      <c r="C140" s="114"/>
      <c r="D140" s="207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</row>
    <row r="141" spans="1:17">
      <c r="A141" s="134"/>
      <c r="B141" s="134"/>
      <c r="C141" s="114"/>
      <c r="D141" s="207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</row>
    <row r="142" spans="1:17">
      <c r="A142" s="134"/>
      <c r="B142" s="134"/>
      <c r="C142" s="114"/>
      <c r="D142" s="207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</row>
    <row r="143" spans="1:17">
      <c r="A143" s="134"/>
      <c r="B143" s="134"/>
      <c r="C143" s="114"/>
      <c r="D143" s="207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</row>
    <row r="144" spans="1:17">
      <c r="A144" s="134"/>
      <c r="B144" s="134"/>
      <c r="C144" s="114"/>
      <c r="D144" s="207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</row>
    <row r="145" spans="1:17">
      <c r="A145" s="134"/>
      <c r="B145" s="134"/>
      <c r="C145" s="114"/>
      <c r="D145" s="207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</row>
    <row r="146" spans="1:17">
      <c r="A146" s="134"/>
      <c r="B146" s="134"/>
      <c r="C146" s="114"/>
      <c r="D146" s="207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</row>
    <row r="147" spans="1:17">
      <c r="A147" s="134"/>
      <c r="B147" s="134"/>
      <c r="C147" s="114"/>
      <c r="D147" s="207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</row>
    <row r="148" spans="1:17">
      <c r="A148" s="134"/>
      <c r="B148" s="134"/>
      <c r="C148" s="114"/>
      <c r="D148" s="207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</row>
    <row r="149" spans="1:17">
      <c r="A149" s="134"/>
      <c r="B149" s="134"/>
      <c r="C149" s="114"/>
      <c r="D149" s="207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</row>
    <row r="150" spans="1:17">
      <c r="A150" s="134"/>
      <c r="B150" s="134"/>
      <c r="C150" s="114"/>
      <c r="D150" s="207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</row>
    <row r="151" spans="1:17">
      <c r="A151" s="134"/>
      <c r="B151" s="134"/>
      <c r="C151" s="114"/>
      <c r="D151" s="207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</row>
    <row r="152" spans="1:17">
      <c r="A152" s="134"/>
      <c r="B152" s="134"/>
      <c r="C152" s="114"/>
      <c r="D152" s="207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</row>
    <row r="153" spans="1:17">
      <c r="A153" s="134"/>
      <c r="B153" s="134"/>
      <c r="C153" s="114"/>
      <c r="D153" s="207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</row>
    <row r="154" spans="1:17">
      <c r="A154" s="134"/>
      <c r="B154" s="134"/>
      <c r="C154" s="114"/>
      <c r="D154" s="207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</row>
    <row r="155" spans="1:17">
      <c r="A155" s="134"/>
      <c r="B155" s="134"/>
      <c r="C155" s="114"/>
      <c r="D155" s="207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</row>
    <row r="156" spans="1:17">
      <c r="A156" s="134"/>
      <c r="B156" s="134"/>
      <c r="C156" s="114"/>
      <c r="D156" s="207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</row>
    <row r="157" spans="1:17">
      <c r="A157" s="134"/>
      <c r="B157" s="134"/>
      <c r="C157" s="114"/>
      <c r="D157" s="207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</row>
    <row r="158" spans="1:17">
      <c r="A158" s="134"/>
      <c r="B158" s="134"/>
      <c r="C158" s="114"/>
      <c r="D158" s="207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</row>
    <row r="159" spans="1:17">
      <c r="A159" s="134"/>
      <c r="B159" s="134"/>
      <c r="C159" s="114"/>
      <c r="D159" s="207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</row>
    <row r="160" spans="1:17">
      <c r="A160" s="134"/>
      <c r="B160" s="134"/>
      <c r="C160" s="114"/>
      <c r="D160" s="207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</row>
    <row r="161" spans="1:17">
      <c r="A161" s="134"/>
      <c r="B161" s="134"/>
      <c r="C161" s="114"/>
      <c r="D161" s="207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</row>
    <row r="162" spans="1:17">
      <c r="A162" s="134"/>
      <c r="B162" s="134"/>
      <c r="C162" s="114"/>
      <c r="D162" s="207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</row>
    <row r="163" spans="1:17">
      <c r="A163" s="134"/>
      <c r="B163" s="134"/>
      <c r="C163" s="114"/>
      <c r="D163" s="207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</row>
    <row r="164" spans="1:17">
      <c r="A164" s="134"/>
      <c r="B164" s="134"/>
      <c r="C164" s="114"/>
      <c r="D164" s="207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</row>
    <row r="165" spans="1:17">
      <c r="A165" s="134"/>
      <c r="B165" s="134"/>
      <c r="C165" s="114"/>
      <c r="D165" s="207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</row>
    <row r="166" spans="1:17">
      <c r="A166" s="134"/>
      <c r="B166" s="134"/>
      <c r="C166" s="114"/>
      <c r="D166" s="207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</row>
    <row r="167" spans="1:17">
      <c r="A167" s="134"/>
      <c r="B167" s="134"/>
      <c r="C167" s="114"/>
      <c r="D167" s="207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</row>
    <row r="168" spans="1:17">
      <c r="A168" s="134"/>
      <c r="B168" s="134"/>
      <c r="C168" s="114"/>
      <c r="D168" s="207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</row>
    <row r="169" spans="1:17">
      <c r="A169" s="134"/>
      <c r="B169" s="134"/>
      <c r="C169" s="114"/>
      <c r="D169" s="207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</row>
    <row r="170" spans="1:17">
      <c r="A170" s="134"/>
      <c r="B170" s="134"/>
      <c r="C170" s="114"/>
      <c r="D170" s="207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</row>
    <row r="171" spans="1:17">
      <c r="A171" s="134"/>
      <c r="B171" s="134"/>
      <c r="C171" s="114"/>
      <c r="D171" s="207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</row>
    <row r="172" spans="1:17">
      <c r="A172" s="134"/>
      <c r="B172" s="134"/>
      <c r="C172" s="114"/>
      <c r="D172" s="207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</row>
    <row r="173" spans="1:17">
      <c r="A173" s="134"/>
      <c r="B173" s="134"/>
      <c r="C173" s="114"/>
      <c r="D173" s="207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</row>
    <row r="174" spans="1:17">
      <c r="A174" s="134"/>
      <c r="B174" s="134"/>
      <c r="C174" s="114"/>
      <c r="D174" s="207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</row>
    <row r="175" spans="1:17">
      <c r="A175" s="134"/>
      <c r="B175" s="134"/>
      <c r="C175" s="114"/>
      <c r="D175" s="207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</row>
    <row r="176" spans="1:17">
      <c r="A176" s="134"/>
      <c r="B176" s="134"/>
      <c r="C176" s="114"/>
      <c r="D176" s="207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</row>
    <row r="177" spans="1:17">
      <c r="A177" s="134"/>
      <c r="B177" s="134"/>
      <c r="C177" s="114"/>
      <c r="D177" s="207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</row>
    <row r="178" spans="1:17">
      <c r="A178" s="134"/>
      <c r="B178" s="134"/>
      <c r="C178" s="114"/>
      <c r="D178" s="207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</row>
    <row r="179" spans="1:17">
      <c r="A179" s="134"/>
      <c r="B179" s="134"/>
      <c r="C179" s="114"/>
      <c r="D179" s="207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</row>
    <row r="180" spans="1:17">
      <c r="A180" s="134"/>
      <c r="B180" s="134"/>
      <c r="C180" s="114"/>
      <c r="D180" s="207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</row>
    <row r="181" spans="1:17">
      <c r="A181" s="134"/>
      <c r="B181" s="134"/>
      <c r="C181" s="114"/>
      <c r="D181" s="207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</row>
    <row r="182" spans="1:17">
      <c r="A182" s="134"/>
      <c r="B182" s="134"/>
      <c r="C182" s="114"/>
      <c r="D182" s="207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</row>
    <row r="183" spans="1:17">
      <c r="A183" s="134"/>
      <c r="B183" s="134"/>
      <c r="C183" s="114"/>
      <c r="D183" s="207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</row>
    <row r="184" spans="1:17">
      <c r="A184" s="134"/>
      <c r="B184" s="134"/>
      <c r="C184" s="114"/>
      <c r="D184" s="207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</row>
    <row r="185" spans="1:17">
      <c r="A185" s="134"/>
      <c r="B185" s="134"/>
      <c r="C185" s="114"/>
      <c r="D185" s="207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</row>
    <row r="186" spans="1:17">
      <c r="A186" s="134"/>
      <c r="B186" s="134"/>
      <c r="C186" s="114"/>
      <c r="D186" s="207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</row>
    <row r="187" spans="1:17">
      <c r="A187" s="134"/>
      <c r="B187" s="134"/>
      <c r="C187" s="114"/>
      <c r="D187" s="207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</row>
    <row r="188" spans="1:17">
      <c r="A188" s="134"/>
      <c r="B188" s="134"/>
      <c r="C188" s="114"/>
      <c r="D188" s="207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</row>
    <row r="189" spans="1:17">
      <c r="A189" s="134"/>
      <c r="B189" s="134"/>
      <c r="C189" s="114"/>
      <c r="D189" s="207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</row>
    <row r="190" spans="1:17">
      <c r="A190" s="134"/>
      <c r="B190" s="134"/>
      <c r="C190" s="114"/>
      <c r="D190" s="207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</row>
    <row r="191" spans="1:17">
      <c r="A191" s="134"/>
      <c r="B191" s="134"/>
      <c r="C191" s="114"/>
      <c r="D191" s="207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</row>
    <row r="192" spans="1:17">
      <c r="A192" s="134"/>
      <c r="B192" s="134"/>
      <c r="C192" s="114"/>
      <c r="D192" s="207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</row>
    <row r="193" spans="1:17">
      <c r="A193" s="134"/>
      <c r="B193" s="134"/>
      <c r="C193" s="114"/>
      <c r="D193" s="207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</row>
    <row r="194" spans="1:17">
      <c r="A194" s="134"/>
      <c r="B194" s="134"/>
      <c r="C194" s="114"/>
      <c r="D194" s="207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</row>
    <row r="195" spans="1:17">
      <c r="A195" s="134"/>
      <c r="B195" s="134"/>
      <c r="C195" s="114"/>
      <c r="D195" s="207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</row>
    <row r="196" spans="1:17">
      <c r="A196" s="134"/>
      <c r="B196" s="134"/>
      <c r="C196" s="114"/>
      <c r="D196" s="207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</row>
    <row r="197" spans="1:17">
      <c r="A197" s="134"/>
      <c r="B197" s="134"/>
      <c r="C197" s="114"/>
      <c r="D197" s="207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</row>
    <row r="198" spans="1:17">
      <c r="A198" s="134"/>
      <c r="B198" s="134"/>
      <c r="C198" s="114"/>
      <c r="D198" s="207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</row>
    <row r="199" spans="1:17">
      <c r="A199" s="134"/>
      <c r="B199" s="134"/>
      <c r="C199" s="114"/>
      <c r="D199" s="207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</row>
    <row r="200" spans="1:17">
      <c r="A200" s="134"/>
      <c r="B200" s="134"/>
      <c r="C200" s="114"/>
      <c r="D200" s="207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</row>
    <row r="201" spans="1:17">
      <c r="A201" s="134"/>
      <c r="B201" s="134"/>
      <c r="C201" s="114"/>
      <c r="D201" s="207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</row>
    <row r="202" spans="1:17">
      <c r="A202" s="134"/>
      <c r="B202" s="134"/>
      <c r="C202" s="114"/>
      <c r="D202" s="207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</row>
    <row r="203" spans="1:17">
      <c r="A203" s="134"/>
      <c r="B203" s="134"/>
      <c r="C203" s="114"/>
      <c r="D203" s="207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</row>
    <row r="204" spans="1:17">
      <c r="A204" s="134"/>
      <c r="B204" s="134"/>
      <c r="C204" s="114"/>
      <c r="D204" s="207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</row>
    <row r="205" spans="1:17">
      <c r="A205" s="134"/>
      <c r="B205" s="134"/>
      <c r="C205" s="114"/>
      <c r="D205" s="207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</row>
    <row r="206" spans="1:17">
      <c r="A206" s="134"/>
      <c r="B206" s="134"/>
      <c r="C206" s="114"/>
      <c r="D206" s="207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</row>
    <row r="207" spans="1:17">
      <c r="A207" s="134"/>
      <c r="B207" s="134"/>
      <c r="C207" s="114"/>
      <c r="D207" s="207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</row>
    <row r="208" spans="1:17">
      <c r="A208" s="134"/>
      <c r="B208" s="134"/>
      <c r="C208" s="114"/>
      <c r="D208" s="207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</row>
    <row r="209" spans="1:17">
      <c r="A209" s="134"/>
      <c r="B209" s="134"/>
      <c r="C209" s="114"/>
      <c r="D209" s="207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</row>
    <row r="210" spans="1:17">
      <c r="A210" s="134"/>
      <c r="B210" s="134"/>
      <c r="C210" s="114"/>
      <c r="D210" s="207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</row>
    <row r="211" spans="1:17">
      <c r="A211" s="134"/>
      <c r="B211" s="134"/>
      <c r="C211" s="114"/>
      <c r="D211" s="207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</row>
    <row r="212" spans="1:17">
      <c r="A212" s="134"/>
      <c r="B212" s="134"/>
      <c r="C212" s="114"/>
      <c r="D212" s="207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</row>
    <row r="213" spans="1:17">
      <c r="A213" s="134"/>
      <c r="B213" s="134"/>
      <c r="C213" s="114"/>
      <c r="D213" s="207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</row>
    <row r="214" spans="1:17">
      <c r="A214" s="134"/>
      <c r="B214" s="134"/>
      <c r="C214" s="114"/>
      <c r="D214" s="207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</row>
    <row r="215" spans="1:17">
      <c r="A215" s="134"/>
      <c r="B215" s="134"/>
      <c r="C215" s="114"/>
      <c r="D215" s="207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</row>
    <row r="216" spans="1:17">
      <c r="A216" s="134"/>
      <c r="B216" s="134"/>
      <c r="C216" s="114"/>
      <c r="D216" s="207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</row>
    <row r="217" spans="1:17">
      <c r="A217" s="134"/>
      <c r="B217" s="134"/>
      <c r="C217" s="114"/>
      <c r="D217" s="207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</row>
    <row r="218" spans="1:17">
      <c r="A218" s="134"/>
      <c r="B218" s="134"/>
      <c r="C218" s="114"/>
      <c r="D218" s="207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</row>
    <row r="219" spans="1:17">
      <c r="A219" s="134"/>
      <c r="B219" s="134"/>
      <c r="C219" s="114"/>
      <c r="D219" s="207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</row>
    <row r="220" spans="1:17">
      <c r="A220" s="134"/>
      <c r="B220" s="134"/>
      <c r="C220" s="114"/>
      <c r="D220" s="207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</row>
    <row r="221" spans="1:17">
      <c r="A221" s="134"/>
      <c r="B221" s="134"/>
      <c r="C221" s="114"/>
      <c r="D221" s="207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</row>
    <row r="222" spans="1:17">
      <c r="A222" s="134"/>
      <c r="B222" s="134"/>
      <c r="C222" s="114"/>
      <c r="D222" s="207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</row>
    <row r="223" spans="1:17">
      <c r="A223" s="134"/>
      <c r="B223" s="134"/>
      <c r="C223" s="114"/>
      <c r="D223" s="207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</row>
    <row r="224" spans="1:17">
      <c r="A224" s="134"/>
      <c r="B224" s="134"/>
      <c r="C224" s="114"/>
      <c r="D224" s="207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</row>
    <row r="225" spans="1:17">
      <c r="A225" s="134"/>
      <c r="B225" s="134"/>
      <c r="C225" s="114"/>
      <c r="D225" s="207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</row>
    <row r="226" spans="1:17">
      <c r="A226" s="134"/>
      <c r="B226" s="134"/>
      <c r="C226" s="114"/>
      <c r="D226" s="207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</row>
    <row r="227" spans="1:17">
      <c r="A227" s="134"/>
      <c r="B227" s="134"/>
      <c r="C227" s="114"/>
      <c r="D227" s="207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</row>
    <row r="228" spans="1:17">
      <c r="A228" s="134"/>
      <c r="B228" s="134"/>
      <c r="C228" s="114"/>
      <c r="D228" s="207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</row>
    <row r="229" spans="1:17">
      <c r="A229" s="134"/>
      <c r="B229" s="134"/>
      <c r="C229" s="114"/>
      <c r="D229" s="207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</row>
    <row r="230" spans="1:17">
      <c r="A230" s="134"/>
      <c r="B230" s="134"/>
      <c r="C230" s="114"/>
      <c r="D230" s="207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</row>
    <row r="231" spans="1:17">
      <c r="A231" s="134"/>
      <c r="B231" s="134"/>
      <c r="C231" s="114"/>
      <c r="D231" s="207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</row>
    <row r="232" spans="1:17">
      <c r="A232" s="134"/>
      <c r="B232" s="134"/>
      <c r="C232" s="114"/>
      <c r="D232" s="207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</row>
    <row r="233" spans="1:17">
      <c r="A233" s="134"/>
      <c r="B233" s="134"/>
      <c r="C233" s="114"/>
      <c r="D233" s="207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</row>
    <row r="234" spans="1:17">
      <c r="A234" s="134"/>
      <c r="B234" s="134"/>
      <c r="C234" s="114"/>
      <c r="D234" s="207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</row>
    <row r="235" spans="1:17">
      <c r="A235" s="134"/>
      <c r="B235" s="134"/>
      <c r="C235" s="114"/>
      <c r="D235" s="207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</row>
    <row r="236" spans="1:17">
      <c r="A236" s="134"/>
      <c r="B236" s="134"/>
      <c r="C236" s="114"/>
      <c r="D236" s="207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</row>
    <row r="237" spans="1:17">
      <c r="A237" s="134"/>
      <c r="B237" s="134"/>
      <c r="C237" s="114"/>
      <c r="D237" s="207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</row>
    <row r="238" spans="1:17">
      <c r="A238" s="134"/>
      <c r="B238" s="134"/>
      <c r="C238" s="114"/>
      <c r="D238" s="207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</row>
    <row r="239" spans="1:17">
      <c r="A239" s="134"/>
      <c r="B239" s="134"/>
      <c r="C239" s="114"/>
      <c r="D239" s="207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</row>
    <row r="240" spans="1:17">
      <c r="A240" s="134"/>
      <c r="B240" s="134"/>
      <c r="C240" s="114"/>
      <c r="D240" s="207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</row>
    <row r="241" spans="1:17">
      <c r="A241" s="134"/>
      <c r="B241" s="134"/>
      <c r="C241" s="114"/>
      <c r="D241" s="207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</row>
    <row r="242" spans="1:17">
      <c r="A242" s="134"/>
      <c r="B242" s="134"/>
      <c r="C242" s="114"/>
      <c r="D242" s="207"/>
      <c r="E242" s="114"/>
      <c r="F242" s="114"/>
      <c r="G242" s="114"/>
      <c r="H242" s="114"/>
      <c r="I242" s="114"/>
      <c r="J242" s="114"/>
      <c r="K242" s="114"/>
      <c r="L242" s="114"/>
      <c r="M242" s="114"/>
      <c r="N242" s="114"/>
      <c r="O242" s="114"/>
      <c r="P242" s="114"/>
      <c r="Q242" s="114"/>
    </row>
    <row r="243" spans="1:17">
      <c r="A243" s="134"/>
      <c r="B243" s="134"/>
      <c r="C243" s="114"/>
      <c r="D243" s="207"/>
      <c r="E243" s="114"/>
      <c r="F243" s="114"/>
      <c r="G243" s="114"/>
      <c r="H243" s="114"/>
      <c r="I243" s="114"/>
      <c r="J243" s="114"/>
      <c r="K243" s="114"/>
      <c r="L243" s="114"/>
      <c r="M243" s="114"/>
      <c r="N243" s="114"/>
      <c r="O243" s="114"/>
      <c r="P243" s="114"/>
      <c r="Q243" s="114"/>
    </row>
    <row r="244" spans="1:17">
      <c r="A244" s="134"/>
      <c r="B244" s="134"/>
      <c r="C244" s="114"/>
      <c r="D244" s="207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  <c r="P244" s="114"/>
      <c r="Q244" s="114"/>
    </row>
    <row r="245" spans="1:17">
      <c r="A245" s="134"/>
      <c r="B245" s="134"/>
      <c r="C245" s="114"/>
      <c r="D245" s="207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14"/>
      <c r="Q245" s="114"/>
    </row>
    <row r="246" spans="1:17">
      <c r="A246" s="134"/>
      <c r="B246" s="134"/>
      <c r="C246" s="114"/>
      <c r="D246" s="207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  <c r="Q246" s="114"/>
    </row>
    <row r="247" spans="1:17">
      <c r="A247" s="134"/>
      <c r="B247" s="134"/>
      <c r="C247" s="114"/>
      <c r="D247" s="207"/>
      <c r="E247" s="114"/>
      <c r="F247" s="114"/>
      <c r="G247" s="114"/>
      <c r="H247" s="114"/>
      <c r="I247" s="114"/>
      <c r="J247" s="114"/>
      <c r="K247" s="114"/>
      <c r="L247" s="114"/>
      <c r="M247" s="114"/>
      <c r="N247" s="114"/>
      <c r="O247" s="114"/>
      <c r="P247" s="114"/>
      <c r="Q247" s="114"/>
    </row>
    <row r="248" spans="1:17">
      <c r="A248" s="134"/>
      <c r="B248" s="134"/>
      <c r="C248" s="114"/>
      <c r="D248" s="207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</row>
    <row r="249" spans="1:17">
      <c r="A249" s="134"/>
      <c r="B249" s="134"/>
      <c r="C249" s="114"/>
      <c r="D249" s="207"/>
      <c r="E249" s="114"/>
      <c r="F249" s="114"/>
      <c r="G249" s="114"/>
      <c r="H249" s="114"/>
      <c r="I249" s="114"/>
      <c r="J249" s="114"/>
      <c r="K249" s="114"/>
      <c r="L249" s="114"/>
      <c r="M249" s="114"/>
      <c r="N249" s="114"/>
      <c r="O249" s="114"/>
      <c r="P249" s="114"/>
      <c r="Q249" s="114"/>
    </row>
    <row r="250" spans="1:17">
      <c r="A250" s="134"/>
      <c r="B250" s="134"/>
      <c r="C250" s="114"/>
      <c r="D250" s="207"/>
      <c r="E250" s="114"/>
      <c r="F250" s="114"/>
      <c r="G250" s="114"/>
      <c r="H250" s="114"/>
      <c r="I250" s="114"/>
      <c r="J250" s="114"/>
      <c r="K250" s="114"/>
      <c r="L250" s="114"/>
      <c r="M250" s="114"/>
      <c r="N250" s="114"/>
      <c r="O250" s="114"/>
      <c r="P250" s="114"/>
      <c r="Q250" s="114"/>
    </row>
    <row r="251" spans="1:17">
      <c r="A251" s="134"/>
      <c r="B251" s="134"/>
      <c r="C251" s="114"/>
      <c r="D251" s="207"/>
      <c r="E251" s="114"/>
      <c r="F251" s="114"/>
      <c r="G251" s="114"/>
      <c r="H251" s="114"/>
      <c r="I251" s="114"/>
      <c r="J251" s="114"/>
      <c r="K251" s="114"/>
      <c r="L251" s="114"/>
      <c r="M251" s="114"/>
      <c r="N251" s="114"/>
      <c r="O251" s="114"/>
      <c r="P251" s="114"/>
      <c r="Q251" s="114"/>
    </row>
    <row r="252" spans="1:17">
      <c r="A252" s="134"/>
      <c r="B252" s="134"/>
      <c r="C252" s="114"/>
      <c r="D252" s="207"/>
      <c r="E252" s="114"/>
      <c r="F252" s="114"/>
      <c r="G252" s="114"/>
      <c r="H252" s="114"/>
      <c r="I252" s="114"/>
      <c r="J252" s="114"/>
      <c r="K252" s="114"/>
      <c r="L252" s="114"/>
      <c r="M252" s="114"/>
      <c r="N252" s="114"/>
      <c r="O252" s="114"/>
      <c r="P252" s="114"/>
      <c r="Q252" s="114"/>
    </row>
    <row r="253" spans="1:17">
      <c r="A253" s="134"/>
      <c r="B253" s="134"/>
      <c r="C253" s="114"/>
      <c r="D253" s="207"/>
      <c r="E253" s="114"/>
      <c r="F253" s="114"/>
      <c r="G253" s="114"/>
      <c r="H253" s="114"/>
      <c r="I253" s="114"/>
      <c r="J253" s="114"/>
      <c r="K253" s="114"/>
      <c r="L253" s="114"/>
      <c r="M253" s="114"/>
      <c r="N253" s="114"/>
      <c r="O253" s="114"/>
      <c r="P253" s="114"/>
      <c r="Q253" s="114"/>
    </row>
    <row r="254" spans="1:17">
      <c r="A254" s="134"/>
      <c r="B254" s="134"/>
      <c r="C254" s="114"/>
      <c r="D254" s="207"/>
      <c r="E254" s="114"/>
      <c r="F254" s="114"/>
      <c r="G254" s="114"/>
      <c r="H254" s="114"/>
      <c r="I254" s="114"/>
      <c r="J254" s="114"/>
      <c r="K254" s="114"/>
      <c r="L254" s="114"/>
      <c r="M254" s="114"/>
      <c r="N254" s="114"/>
      <c r="O254" s="114"/>
      <c r="P254" s="114"/>
      <c r="Q254" s="114"/>
    </row>
    <row r="255" spans="1:17">
      <c r="A255" s="134"/>
      <c r="B255" s="134"/>
      <c r="C255" s="114"/>
      <c r="D255" s="207"/>
      <c r="E255" s="114"/>
      <c r="F255" s="114"/>
      <c r="G255" s="114"/>
      <c r="H255" s="114"/>
      <c r="I255" s="114"/>
      <c r="J255" s="114"/>
      <c r="K255" s="114"/>
      <c r="L255" s="114"/>
      <c r="M255" s="114"/>
      <c r="N255" s="114"/>
      <c r="O255" s="114"/>
      <c r="P255" s="114"/>
      <c r="Q255" s="114"/>
    </row>
    <row r="256" spans="1:17">
      <c r="A256" s="134"/>
      <c r="B256" s="134"/>
      <c r="C256" s="114"/>
      <c r="D256" s="207"/>
      <c r="E256" s="114"/>
      <c r="F256" s="114"/>
      <c r="G256" s="114"/>
      <c r="H256" s="114"/>
      <c r="I256" s="114"/>
      <c r="J256" s="114"/>
      <c r="K256" s="114"/>
      <c r="L256" s="114"/>
      <c r="M256" s="114"/>
      <c r="N256" s="114"/>
      <c r="O256" s="114"/>
      <c r="P256" s="114"/>
      <c r="Q256" s="114"/>
    </row>
    <row r="257" spans="1:17">
      <c r="A257" s="134"/>
      <c r="B257" s="134"/>
      <c r="C257" s="114"/>
      <c r="D257" s="207"/>
      <c r="E257" s="114"/>
      <c r="F257" s="114"/>
      <c r="G257" s="114"/>
      <c r="H257" s="114"/>
      <c r="I257" s="114"/>
      <c r="J257" s="114"/>
      <c r="K257" s="114"/>
      <c r="L257" s="114"/>
      <c r="M257" s="114"/>
      <c r="N257" s="114"/>
      <c r="O257" s="114"/>
      <c r="P257" s="114"/>
      <c r="Q257" s="114"/>
    </row>
    <row r="258" spans="1:17">
      <c r="A258" s="134"/>
      <c r="B258" s="134"/>
      <c r="C258" s="114"/>
      <c r="D258" s="207"/>
      <c r="E258" s="114"/>
      <c r="F258" s="114"/>
      <c r="G258" s="114"/>
      <c r="H258" s="114"/>
      <c r="I258" s="114"/>
      <c r="J258" s="114"/>
      <c r="K258" s="114"/>
      <c r="L258" s="114"/>
      <c r="M258" s="114"/>
      <c r="N258" s="114"/>
      <c r="O258" s="114"/>
      <c r="P258" s="114"/>
      <c r="Q258" s="114"/>
    </row>
    <row r="259" spans="1:17">
      <c r="A259" s="134"/>
      <c r="B259" s="134"/>
      <c r="C259" s="114"/>
      <c r="D259" s="207"/>
      <c r="E259" s="114"/>
      <c r="F259" s="114"/>
      <c r="G259" s="114"/>
      <c r="H259" s="114"/>
      <c r="I259" s="114"/>
      <c r="J259" s="114"/>
      <c r="K259" s="114"/>
      <c r="L259" s="114"/>
      <c r="M259" s="114"/>
      <c r="N259" s="114"/>
      <c r="O259" s="114"/>
      <c r="P259" s="114"/>
      <c r="Q259" s="114"/>
    </row>
    <row r="260" spans="1:17">
      <c r="A260" s="134"/>
      <c r="B260" s="134"/>
      <c r="C260" s="114"/>
      <c r="D260" s="207"/>
      <c r="E260" s="114"/>
      <c r="F260" s="114"/>
      <c r="G260" s="114"/>
      <c r="H260" s="114"/>
      <c r="I260" s="114"/>
      <c r="J260" s="114"/>
      <c r="K260" s="114"/>
      <c r="L260" s="114"/>
      <c r="M260" s="114"/>
      <c r="N260" s="114"/>
      <c r="O260" s="114"/>
      <c r="P260" s="114"/>
      <c r="Q260" s="114"/>
    </row>
    <row r="261" spans="1:17">
      <c r="A261" s="134"/>
      <c r="B261" s="134"/>
      <c r="C261" s="114"/>
      <c r="D261" s="207"/>
      <c r="E261" s="114"/>
      <c r="F261" s="114"/>
      <c r="G261" s="114"/>
      <c r="H261" s="114"/>
      <c r="I261" s="114"/>
      <c r="J261" s="114"/>
      <c r="K261" s="114"/>
      <c r="L261" s="114"/>
      <c r="M261" s="114"/>
      <c r="N261" s="114"/>
      <c r="O261" s="114"/>
      <c r="P261" s="114"/>
      <c r="Q261" s="114"/>
    </row>
    <row r="262" spans="1:17">
      <c r="A262" s="134"/>
      <c r="B262" s="134"/>
      <c r="C262" s="114"/>
      <c r="D262" s="207"/>
      <c r="E262" s="114"/>
      <c r="F262" s="114"/>
      <c r="G262" s="114"/>
      <c r="H262" s="114"/>
      <c r="I262" s="114"/>
      <c r="J262" s="114"/>
      <c r="K262" s="114"/>
      <c r="L262" s="114"/>
      <c r="M262" s="114"/>
      <c r="N262" s="114"/>
      <c r="O262" s="114"/>
      <c r="P262" s="114"/>
      <c r="Q262" s="114"/>
    </row>
    <row r="263" spans="1:17">
      <c r="A263" s="134"/>
      <c r="B263" s="134"/>
      <c r="C263" s="114"/>
      <c r="D263" s="207"/>
      <c r="E263" s="114"/>
      <c r="F263" s="114"/>
      <c r="G263" s="114"/>
      <c r="H263" s="114"/>
      <c r="I263" s="114"/>
      <c r="J263" s="114"/>
      <c r="K263" s="114"/>
      <c r="L263" s="114"/>
      <c r="M263" s="114"/>
      <c r="N263" s="114"/>
      <c r="O263" s="114"/>
      <c r="P263" s="114"/>
      <c r="Q263" s="114"/>
    </row>
    <row r="264" spans="1:17">
      <c r="A264" s="134"/>
      <c r="B264" s="134"/>
      <c r="C264" s="114"/>
      <c r="D264" s="207"/>
      <c r="E264" s="114"/>
      <c r="F264" s="114"/>
      <c r="G264" s="114"/>
      <c r="H264" s="114"/>
      <c r="I264" s="114"/>
      <c r="J264" s="114"/>
      <c r="K264" s="114"/>
      <c r="L264" s="114"/>
      <c r="M264" s="114"/>
      <c r="N264" s="114"/>
      <c r="O264" s="114"/>
      <c r="P264" s="114"/>
      <c r="Q264" s="114"/>
    </row>
    <row r="265" spans="1:17">
      <c r="A265" s="134"/>
      <c r="B265" s="134"/>
      <c r="C265" s="114"/>
      <c r="D265" s="207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4"/>
      <c r="Q265" s="114"/>
    </row>
    <row r="266" spans="1:17">
      <c r="A266" s="134"/>
      <c r="B266" s="134"/>
      <c r="C266" s="114"/>
      <c r="D266" s="207"/>
      <c r="E266" s="114"/>
      <c r="F266" s="114"/>
      <c r="G266" s="114"/>
      <c r="H266" s="114"/>
      <c r="I266" s="114"/>
      <c r="J266" s="114"/>
      <c r="K266" s="114"/>
      <c r="L266" s="114"/>
      <c r="M266" s="114"/>
      <c r="N266" s="114"/>
      <c r="O266" s="114"/>
      <c r="P266" s="114"/>
      <c r="Q266" s="114"/>
    </row>
    <row r="267" spans="1:17">
      <c r="A267" s="134"/>
      <c r="B267" s="134"/>
      <c r="C267" s="114"/>
      <c r="D267" s="207"/>
      <c r="E267" s="114"/>
      <c r="F267" s="114"/>
      <c r="G267" s="114"/>
      <c r="H267" s="114"/>
      <c r="I267" s="114"/>
      <c r="J267" s="114"/>
      <c r="K267" s="114"/>
      <c r="L267" s="114"/>
      <c r="M267" s="114"/>
      <c r="N267" s="114"/>
      <c r="O267" s="114"/>
      <c r="P267" s="114"/>
      <c r="Q267" s="114"/>
    </row>
    <row r="268" spans="1:17">
      <c r="A268" s="134"/>
      <c r="B268" s="134"/>
      <c r="C268" s="114"/>
      <c r="D268" s="207"/>
      <c r="E268" s="114"/>
      <c r="F268" s="114"/>
      <c r="G268" s="114"/>
      <c r="H268" s="114"/>
      <c r="I268" s="114"/>
      <c r="J268" s="114"/>
      <c r="K268" s="114"/>
      <c r="L268" s="114"/>
      <c r="M268" s="114"/>
      <c r="N268" s="114"/>
      <c r="O268" s="114"/>
      <c r="P268" s="114"/>
      <c r="Q268" s="114"/>
    </row>
    <row r="269" spans="1:17">
      <c r="A269" s="134"/>
      <c r="B269" s="134"/>
      <c r="C269" s="114"/>
      <c r="D269" s="207"/>
      <c r="E269" s="114"/>
      <c r="F269" s="114"/>
      <c r="G269" s="114"/>
      <c r="H269" s="114"/>
      <c r="I269" s="114"/>
      <c r="J269" s="114"/>
      <c r="K269" s="114"/>
      <c r="L269" s="114"/>
      <c r="M269" s="114"/>
      <c r="N269" s="114"/>
      <c r="O269" s="114"/>
      <c r="P269" s="114"/>
      <c r="Q269" s="114"/>
    </row>
    <row r="270" spans="1:17">
      <c r="A270" s="134"/>
      <c r="B270" s="134"/>
      <c r="C270" s="114"/>
      <c r="D270" s="207"/>
      <c r="E270" s="114"/>
      <c r="F270" s="114"/>
      <c r="G270" s="114"/>
      <c r="H270" s="114"/>
      <c r="I270" s="114"/>
      <c r="J270" s="114"/>
      <c r="K270" s="114"/>
      <c r="L270" s="114"/>
      <c r="M270" s="114"/>
      <c r="N270" s="114"/>
      <c r="O270" s="114"/>
      <c r="P270" s="114"/>
      <c r="Q270" s="114"/>
    </row>
    <row r="271" spans="1:17">
      <c r="A271" s="134"/>
      <c r="B271" s="134"/>
      <c r="C271" s="114"/>
      <c r="D271" s="207"/>
      <c r="E271" s="114"/>
      <c r="F271" s="114"/>
      <c r="G271" s="114"/>
      <c r="H271" s="114"/>
      <c r="I271" s="114"/>
      <c r="J271" s="114"/>
      <c r="K271" s="114"/>
      <c r="L271" s="114"/>
      <c r="M271" s="114"/>
      <c r="N271" s="114"/>
      <c r="O271" s="114"/>
      <c r="P271" s="114"/>
      <c r="Q271" s="114"/>
    </row>
    <row r="272" spans="1:17">
      <c r="A272" s="134"/>
      <c r="B272" s="134"/>
      <c r="C272" s="114"/>
      <c r="D272" s="207"/>
      <c r="E272" s="114"/>
      <c r="F272" s="114"/>
      <c r="G272" s="114"/>
      <c r="H272" s="114"/>
      <c r="I272" s="114"/>
      <c r="J272" s="114"/>
      <c r="K272" s="114"/>
      <c r="L272" s="114"/>
      <c r="M272" s="114"/>
      <c r="N272" s="114"/>
      <c r="O272" s="114"/>
      <c r="P272" s="114"/>
      <c r="Q272" s="114"/>
    </row>
    <row r="273" spans="1:17">
      <c r="A273" s="134"/>
      <c r="B273" s="134"/>
      <c r="C273" s="114"/>
      <c r="D273" s="207"/>
      <c r="E273" s="114"/>
      <c r="F273" s="114"/>
      <c r="G273" s="114"/>
      <c r="H273" s="114"/>
      <c r="I273" s="114"/>
      <c r="J273" s="114"/>
      <c r="K273" s="114"/>
      <c r="L273" s="114"/>
      <c r="M273" s="114"/>
      <c r="N273" s="114"/>
      <c r="O273" s="114"/>
      <c r="P273" s="114"/>
      <c r="Q273" s="114"/>
    </row>
    <row r="274" spans="1:17">
      <c r="A274" s="134"/>
      <c r="B274" s="134"/>
      <c r="C274" s="114"/>
      <c r="D274" s="207"/>
      <c r="E274" s="114"/>
      <c r="F274" s="114"/>
      <c r="G274" s="114"/>
      <c r="H274" s="114"/>
      <c r="I274" s="114"/>
      <c r="J274" s="114"/>
      <c r="K274" s="114"/>
      <c r="L274" s="114"/>
      <c r="M274" s="114"/>
      <c r="N274" s="114"/>
      <c r="O274" s="114"/>
      <c r="P274" s="114"/>
      <c r="Q274" s="114"/>
    </row>
    <row r="275" spans="1:17">
      <c r="A275" s="134"/>
      <c r="B275" s="134"/>
      <c r="C275" s="114"/>
      <c r="D275" s="207"/>
      <c r="E275" s="114"/>
      <c r="F275" s="114"/>
      <c r="G275" s="114"/>
      <c r="H275" s="114"/>
      <c r="I275" s="114"/>
      <c r="J275" s="114"/>
      <c r="K275" s="114"/>
      <c r="L275" s="114"/>
      <c r="M275" s="114"/>
      <c r="N275" s="114"/>
      <c r="O275" s="114"/>
      <c r="P275" s="114"/>
      <c r="Q275" s="114"/>
    </row>
    <row r="276" spans="1:17">
      <c r="A276" s="134"/>
      <c r="B276" s="134"/>
      <c r="C276" s="114"/>
      <c r="D276" s="207"/>
      <c r="E276" s="114"/>
      <c r="F276" s="114"/>
      <c r="G276" s="114"/>
      <c r="H276" s="114"/>
      <c r="I276" s="114"/>
      <c r="J276" s="114"/>
      <c r="K276" s="114"/>
      <c r="L276" s="114"/>
      <c r="M276" s="114"/>
      <c r="N276" s="114"/>
      <c r="O276" s="114"/>
      <c r="P276" s="114"/>
      <c r="Q276" s="114"/>
    </row>
    <row r="277" spans="1:17">
      <c r="A277" s="134"/>
      <c r="B277" s="134"/>
      <c r="C277" s="114"/>
      <c r="D277" s="207"/>
      <c r="E277" s="114"/>
      <c r="F277" s="114"/>
      <c r="G277" s="114"/>
      <c r="H277" s="114"/>
      <c r="I277" s="114"/>
      <c r="J277" s="114"/>
      <c r="K277" s="114"/>
      <c r="L277" s="114"/>
      <c r="M277" s="114"/>
      <c r="N277" s="114"/>
      <c r="O277" s="114"/>
      <c r="P277" s="114"/>
      <c r="Q277" s="114"/>
    </row>
    <row r="278" spans="1:17">
      <c r="A278" s="134"/>
      <c r="B278" s="134"/>
      <c r="C278" s="114"/>
      <c r="D278" s="207"/>
      <c r="E278" s="114"/>
      <c r="F278" s="114"/>
      <c r="G278" s="114"/>
      <c r="H278" s="114"/>
      <c r="I278" s="114"/>
      <c r="J278" s="114"/>
      <c r="K278" s="114"/>
      <c r="L278" s="114"/>
      <c r="M278" s="114"/>
      <c r="N278" s="114"/>
      <c r="O278" s="114"/>
      <c r="P278" s="114"/>
      <c r="Q278" s="114"/>
    </row>
    <row r="279" spans="1:17">
      <c r="A279" s="134"/>
      <c r="B279" s="134"/>
      <c r="C279" s="114"/>
      <c r="D279" s="207"/>
      <c r="E279" s="114"/>
      <c r="F279" s="114"/>
      <c r="G279" s="114"/>
      <c r="H279" s="114"/>
      <c r="I279" s="114"/>
      <c r="J279" s="114"/>
      <c r="K279" s="114"/>
      <c r="L279" s="114"/>
      <c r="M279" s="114"/>
      <c r="N279" s="114"/>
      <c r="O279" s="114"/>
      <c r="P279" s="114"/>
      <c r="Q279" s="114"/>
    </row>
    <row r="280" spans="1:17">
      <c r="A280" s="134"/>
      <c r="B280" s="134"/>
      <c r="C280" s="114"/>
      <c r="D280" s="207"/>
      <c r="E280" s="114"/>
      <c r="F280" s="114"/>
      <c r="G280" s="114"/>
      <c r="H280" s="114"/>
      <c r="I280" s="114"/>
      <c r="J280" s="114"/>
      <c r="K280" s="114"/>
      <c r="L280" s="114"/>
      <c r="M280" s="114"/>
      <c r="N280" s="114"/>
      <c r="O280" s="114"/>
      <c r="P280" s="114"/>
      <c r="Q280" s="114"/>
    </row>
    <row r="281" spans="1:17">
      <c r="A281" s="134"/>
      <c r="B281" s="134"/>
      <c r="C281" s="114"/>
      <c r="D281" s="207"/>
      <c r="E281" s="114"/>
      <c r="F281" s="114"/>
      <c r="G281" s="114"/>
      <c r="H281" s="114"/>
      <c r="I281" s="114"/>
      <c r="J281" s="114"/>
      <c r="K281" s="114"/>
      <c r="L281" s="114"/>
      <c r="M281" s="114"/>
      <c r="N281" s="114"/>
      <c r="O281" s="114"/>
      <c r="P281" s="114"/>
      <c r="Q281" s="114"/>
    </row>
    <row r="282" spans="1:17">
      <c r="A282" s="134"/>
      <c r="B282" s="134"/>
      <c r="C282" s="114"/>
      <c r="D282" s="207"/>
      <c r="E282" s="114"/>
      <c r="F282" s="114"/>
      <c r="G282" s="114"/>
      <c r="H282" s="114"/>
      <c r="I282" s="114"/>
      <c r="J282" s="114"/>
      <c r="K282" s="114"/>
      <c r="L282" s="114"/>
      <c r="M282" s="114"/>
      <c r="N282" s="114"/>
      <c r="O282" s="114"/>
      <c r="P282" s="114"/>
      <c r="Q282" s="114"/>
    </row>
    <row r="283" spans="1:17">
      <c r="A283" s="134"/>
      <c r="B283" s="134"/>
      <c r="C283" s="114"/>
      <c r="D283" s="207"/>
      <c r="E283" s="114"/>
      <c r="F283" s="114"/>
      <c r="G283" s="114"/>
      <c r="H283" s="114"/>
      <c r="I283" s="114"/>
      <c r="J283" s="114"/>
      <c r="K283" s="114"/>
      <c r="L283" s="114"/>
      <c r="M283" s="114"/>
      <c r="N283" s="114"/>
      <c r="O283" s="114"/>
      <c r="P283" s="114"/>
      <c r="Q283" s="114"/>
    </row>
    <row r="284" spans="1:17">
      <c r="A284" s="134"/>
      <c r="B284" s="134"/>
      <c r="C284" s="114"/>
      <c r="D284" s="207"/>
      <c r="E284" s="114"/>
      <c r="F284" s="114"/>
      <c r="G284" s="114"/>
      <c r="H284" s="114"/>
      <c r="I284" s="114"/>
      <c r="J284" s="114"/>
      <c r="K284" s="114"/>
      <c r="L284" s="114"/>
      <c r="M284" s="114"/>
      <c r="N284" s="114"/>
      <c r="O284" s="114"/>
      <c r="P284" s="114"/>
      <c r="Q284" s="114"/>
    </row>
    <row r="285" spans="1:17">
      <c r="A285" s="134"/>
      <c r="B285" s="134"/>
      <c r="C285" s="114"/>
      <c r="D285" s="207"/>
      <c r="E285" s="114"/>
      <c r="F285" s="114"/>
      <c r="G285" s="114"/>
      <c r="H285" s="114"/>
      <c r="I285" s="114"/>
      <c r="J285" s="114"/>
      <c r="K285" s="114"/>
      <c r="L285" s="114"/>
      <c r="M285" s="114"/>
      <c r="N285" s="114"/>
      <c r="O285" s="114"/>
      <c r="P285" s="114"/>
      <c r="Q285" s="114"/>
    </row>
    <row r="286" spans="1:17">
      <c r="A286" s="134"/>
      <c r="B286" s="134"/>
      <c r="C286" s="114"/>
      <c r="D286" s="207"/>
      <c r="E286" s="114"/>
      <c r="F286" s="114"/>
      <c r="G286" s="114"/>
      <c r="H286" s="114"/>
      <c r="I286" s="114"/>
      <c r="J286" s="114"/>
      <c r="K286" s="114"/>
      <c r="L286" s="114"/>
      <c r="M286" s="114"/>
      <c r="N286" s="114"/>
      <c r="O286" s="114"/>
      <c r="P286" s="114"/>
      <c r="Q286" s="114"/>
    </row>
    <row r="287" spans="1:17">
      <c r="A287" s="134"/>
      <c r="B287" s="134"/>
      <c r="C287" s="114"/>
      <c r="D287" s="207"/>
      <c r="E287" s="114"/>
      <c r="F287" s="114"/>
      <c r="G287" s="114"/>
      <c r="H287" s="114"/>
      <c r="I287" s="114"/>
      <c r="J287" s="114"/>
      <c r="K287" s="114"/>
      <c r="L287" s="114"/>
      <c r="M287" s="114"/>
      <c r="N287" s="114"/>
      <c r="O287" s="114"/>
      <c r="P287" s="114"/>
      <c r="Q287" s="114"/>
    </row>
    <row r="288" spans="1:17">
      <c r="A288" s="134"/>
      <c r="B288" s="134"/>
      <c r="C288" s="114"/>
      <c r="D288" s="207"/>
      <c r="E288" s="114"/>
      <c r="F288" s="114"/>
      <c r="G288" s="114"/>
      <c r="H288" s="114"/>
      <c r="I288" s="114"/>
      <c r="J288" s="114"/>
      <c r="K288" s="114"/>
      <c r="L288" s="114"/>
      <c r="M288" s="114"/>
      <c r="N288" s="114"/>
      <c r="O288" s="114"/>
      <c r="P288" s="114"/>
      <c r="Q288" s="114"/>
    </row>
    <row r="289" spans="1:17">
      <c r="A289" s="134"/>
      <c r="B289" s="134"/>
      <c r="C289" s="114"/>
      <c r="D289" s="207"/>
      <c r="E289" s="114"/>
      <c r="F289" s="114"/>
      <c r="G289" s="114"/>
      <c r="H289" s="114"/>
      <c r="I289" s="114"/>
      <c r="J289" s="114"/>
      <c r="K289" s="114"/>
      <c r="L289" s="114"/>
      <c r="M289" s="114"/>
      <c r="N289" s="114"/>
      <c r="O289" s="114"/>
      <c r="P289" s="114"/>
      <c r="Q289" s="114"/>
    </row>
    <row r="290" spans="1:17">
      <c r="A290" s="134"/>
      <c r="B290" s="134"/>
      <c r="C290" s="114"/>
      <c r="D290" s="207"/>
      <c r="E290" s="114"/>
      <c r="F290" s="114"/>
      <c r="G290" s="114"/>
      <c r="H290" s="114"/>
      <c r="I290" s="114"/>
      <c r="J290" s="114"/>
      <c r="K290" s="114"/>
      <c r="L290" s="114"/>
      <c r="M290" s="114"/>
      <c r="N290" s="114"/>
      <c r="O290" s="114"/>
      <c r="P290" s="114"/>
      <c r="Q290" s="114"/>
    </row>
    <row r="291" spans="1:17">
      <c r="A291" s="134"/>
      <c r="B291" s="134"/>
      <c r="C291" s="114"/>
      <c r="D291" s="207"/>
      <c r="E291" s="114"/>
      <c r="F291" s="114"/>
      <c r="G291" s="114"/>
      <c r="H291" s="114"/>
      <c r="I291" s="114"/>
      <c r="J291" s="114"/>
      <c r="K291" s="114"/>
      <c r="L291" s="114"/>
      <c r="M291" s="114"/>
      <c r="N291" s="114"/>
      <c r="O291" s="114"/>
      <c r="P291" s="114"/>
      <c r="Q291" s="114"/>
    </row>
    <row r="292" spans="1:17">
      <c r="A292" s="134"/>
      <c r="B292" s="134"/>
      <c r="C292" s="114"/>
      <c r="D292" s="207"/>
      <c r="E292" s="114"/>
      <c r="F292" s="114"/>
      <c r="G292" s="114"/>
      <c r="H292" s="114"/>
      <c r="I292" s="114"/>
      <c r="J292" s="114"/>
      <c r="K292" s="114"/>
      <c r="L292" s="114"/>
      <c r="M292" s="114"/>
      <c r="N292" s="114"/>
      <c r="O292" s="114"/>
      <c r="P292" s="114"/>
      <c r="Q292" s="114"/>
    </row>
    <row r="293" spans="1:17">
      <c r="A293" s="134"/>
      <c r="B293" s="134"/>
      <c r="C293" s="114"/>
      <c r="D293" s="207"/>
      <c r="E293" s="114"/>
      <c r="F293" s="114"/>
      <c r="G293" s="114"/>
      <c r="H293" s="114"/>
      <c r="I293" s="114"/>
      <c r="J293" s="114"/>
      <c r="K293" s="114"/>
      <c r="L293" s="114"/>
      <c r="M293" s="114"/>
      <c r="N293" s="114"/>
      <c r="O293" s="114"/>
      <c r="P293" s="114"/>
      <c r="Q293" s="114"/>
    </row>
    <row r="294" spans="1:17">
      <c r="A294" s="134"/>
      <c r="B294" s="134"/>
      <c r="C294" s="114"/>
      <c r="D294" s="207"/>
      <c r="E294" s="114"/>
      <c r="F294" s="114"/>
      <c r="G294" s="114"/>
      <c r="H294" s="114"/>
      <c r="I294" s="114"/>
      <c r="J294" s="114"/>
      <c r="K294" s="114"/>
      <c r="L294" s="114"/>
      <c r="M294" s="114"/>
      <c r="N294" s="114"/>
      <c r="O294" s="114"/>
      <c r="P294" s="114"/>
      <c r="Q294" s="114"/>
    </row>
    <row r="295" spans="1:17">
      <c r="A295" s="134"/>
      <c r="B295" s="134"/>
      <c r="C295" s="114"/>
      <c r="D295" s="207"/>
      <c r="E295" s="114"/>
      <c r="F295" s="114"/>
      <c r="G295" s="114"/>
      <c r="H295" s="114"/>
      <c r="I295" s="114"/>
      <c r="J295" s="114"/>
      <c r="K295" s="114"/>
      <c r="L295" s="114"/>
      <c r="M295" s="114"/>
      <c r="N295" s="114"/>
      <c r="O295" s="114"/>
      <c r="P295" s="114"/>
      <c r="Q295" s="114"/>
    </row>
    <row r="296" spans="1:17">
      <c r="A296" s="134"/>
      <c r="B296" s="134"/>
      <c r="C296" s="114"/>
      <c r="D296" s="207"/>
      <c r="E296" s="114"/>
      <c r="F296" s="114"/>
      <c r="G296" s="114"/>
      <c r="H296" s="114"/>
      <c r="I296" s="114"/>
      <c r="J296" s="114"/>
      <c r="K296" s="114"/>
      <c r="L296" s="114"/>
      <c r="M296" s="114"/>
      <c r="N296" s="114"/>
      <c r="O296" s="114"/>
      <c r="P296" s="114"/>
      <c r="Q296" s="114"/>
    </row>
    <row r="297" spans="1:17">
      <c r="A297" s="134"/>
      <c r="B297" s="134"/>
      <c r="C297" s="114"/>
      <c r="D297" s="207"/>
      <c r="E297" s="114"/>
      <c r="F297" s="114"/>
      <c r="G297" s="114"/>
      <c r="H297" s="114"/>
      <c r="I297" s="114"/>
      <c r="J297" s="114"/>
      <c r="K297" s="114"/>
      <c r="L297" s="114"/>
      <c r="M297" s="114"/>
      <c r="N297" s="114"/>
      <c r="O297" s="114"/>
      <c r="P297" s="114"/>
      <c r="Q297" s="114"/>
    </row>
    <row r="298" spans="1:17">
      <c r="A298" s="134"/>
      <c r="B298" s="134"/>
      <c r="C298" s="114"/>
      <c r="D298" s="207"/>
      <c r="E298" s="114"/>
      <c r="F298" s="114"/>
      <c r="G298" s="114"/>
      <c r="H298" s="114"/>
      <c r="I298" s="114"/>
      <c r="J298" s="114"/>
      <c r="K298" s="114"/>
      <c r="L298" s="114"/>
      <c r="M298" s="114"/>
      <c r="N298" s="114"/>
      <c r="O298" s="114"/>
      <c r="P298" s="114"/>
      <c r="Q298" s="114"/>
    </row>
    <row r="299" spans="1:17">
      <c r="A299" s="134"/>
      <c r="B299" s="134"/>
      <c r="C299" s="114"/>
      <c r="D299" s="207"/>
      <c r="E299" s="114"/>
      <c r="F299" s="114"/>
      <c r="G299" s="114"/>
      <c r="H299" s="114"/>
      <c r="I299" s="114"/>
      <c r="J299" s="114"/>
      <c r="K299" s="114"/>
      <c r="L299" s="114"/>
      <c r="M299" s="114"/>
      <c r="N299" s="114"/>
      <c r="O299" s="114"/>
      <c r="P299" s="114"/>
      <c r="Q299" s="114"/>
    </row>
    <row r="300" spans="1:17">
      <c r="A300" s="134"/>
      <c r="B300" s="134"/>
      <c r="C300" s="114"/>
      <c r="D300" s="207"/>
      <c r="E300" s="114"/>
      <c r="F300" s="114"/>
      <c r="G300" s="114"/>
      <c r="H300" s="114"/>
      <c r="I300" s="114"/>
      <c r="J300" s="114"/>
      <c r="K300" s="114"/>
      <c r="L300" s="114"/>
      <c r="M300" s="114"/>
      <c r="N300" s="114"/>
      <c r="O300" s="114"/>
      <c r="P300" s="114"/>
      <c r="Q300" s="114"/>
    </row>
    <row r="301" spans="1:17">
      <c r="A301" s="134"/>
      <c r="B301" s="134"/>
      <c r="C301" s="114"/>
      <c r="D301" s="207"/>
      <c r="E301" s="114"/>
      <c r="F301" s="114"/>
      <c r="G301" s="114"/>
      <c r="H301" s="114"/>
      <c r="I301" s="114"/>
      <c r="J301" s="114"/>
      <c r="K301" s="114"/>
      <c r="L301" s="114"/>
      <c r="M301" s="114"/>
      <c r="N301" s="114"/>
      <c r="O301" s="114"/>
      <c r="P301" s="114"/>
      <c r="Q301" s="114"/>
    </row>
    <row r="302" spans="1:17">
      <c r="A302" s="134"/>
      <c r="B302" s="134"/>
      <c r="C302" s="114"/>
      <c r="D302" s="207"/>
      <c r="E302" s="114"/>
      <c r="F302" s="114"/>
      <c r="G302" s="114"/>
      <c r="H302" s="114"/>
      <c r="I302" s="114"/>
      <c r="J302" s="114"/>
      <c r="K302" s="114"/>
      <c r="L302" s="114"/>
      <c r="M302" s="114"/>
      <c r="N302" s="114"/>
      <c r="O302" s="114"/>
      <c r="P302" s="114"/>
      <c r="Q302" s="114"/>
    </row>
    <row r="303" spans="1:17">
      <c r="A303" s="134"/>
      <c r="B303" s="134"/>
      <c r="C303" s="114"/>
      <c r="D303" s="207"/>
      <c r="E303" s="114"/>
      <c r="F303" s="114"/>
      <c r="G303" s="114"/>
      <c r="H303" s="114"/>
      <c r="I303" s="114"/>
      <c r="J303" s="114"/>
      <c r="K303" s="114"/>
      <c r="L303" s="114"/>
      <c r="M303" s="114"/>
      <c r="N303" s="114"/>
      <c r="O303" s="114"/>
      <c r="P303" s="114"/>
      <c r="Q303" s="114"/>
    </row>
    <row r="304" spans="1:17">
      <c r="A304" s="134"/>
      <c r="B304" s="134"/>
      <c r="C304" s="114"/>
      <c r="D304" s="207"/>
      <c r="E304" s="114"/>
      <c r="F304" s="114"/>
      <c r="G304" s="114"/>
      <c r="H304" s="114"/>
      <c r="I304" s="114"/>
      <c r="J304" s="114"/>
      <c r="K304" s="114"/>
      <c r="L304" s="114"/>
      <c r="M304" s="114"/>
      <c r="N304" s="114"/>
      <c r="O304" s="114"/>
      <c r="P304" s="114"/>
      <c r="Q304" s="114"/>
    </row>
    <row r="305" spans="1:17">
      <c r="A305" s="134"/>
      <c r="B305" s="134"/>
      <c r="C305" s="114"/>
      <c r="D305" s="207"/>
      <c r="E305" s="114"/>
      <c r="F305" s="114"/>
      <c r="G305" s="114"/>
      <c r="H305" s="114"/>
      <c r="I305" s="114"/>
      <c r="J305" s="114"/>
      <c r="K305" s="114"/>
      <c r="L305" s="114"/>
      <c r="M305" s="114"/>
      <c r="N305" s="114"/>
      <c r="O305" s="114"/>
      <c r="P305" s="114"/>
      <c r="Q305" s="114"/>
    </row>
    <row r="306" spans="1:17">
      <c r="A306" s="134"/>
      <c r="B306" s="134"/>
      <c r="C306" s="114"/>
      <c r="D306" s="207"/>
      <c r="E306" s="114"/>
      <c r="F306" s="114"/>
      <c r="G306" s="114"/>
      <c r="H306" s="114"/>
      <c r="I306" s="114"/>
      <c r="J306" s="114"/>
      <c r="K306" s="114"/>
      <c r="L306" s="114"/>
      <c r="M306" s="114"/>
      <c r="N306" s="114"/>
      <c r="O306" s="114"/>
      <c r="P306" s="114"/>
      <c r="Q306" s="114"/>
    </row>
    <row r="307" spans="1:17">
      <c r="A307" s="134"/>
      <c r="B307" s="134"/>
      <c r="C307" s="114"/>
      <c r="D307" s="207"/>
      <c r="E307" s="114"/>
      <c r="F307" s="114"/>
      <c r="G307" s="114"/>
      <c r="H307" s="114"/>
      <c r="I307" s="114"/>
      <c r="J307" s="114"/>
      <c r="K307" s="114"/>
      <c r="L307" s="114"/>
      <c r="M307" s="114"/>
      <c r="N307" s="114"/>
      <c r="O307" s="114"/>
      <c r="P307" s="114"/>
      <c r="Q307" s="114"/>
    </row>
    <row r="308" spans="1:17">
      <c r="A308" s="134"/>
      <c r="B308" s="134"/>
      <c r="C308" s="114"/>
      <c r="D308" s="207"/>
      <c r="E308" s="114"/>
      <c r="F308" s="114"/>
      <c r="G308" s="114"/>
      <c r="H308" s="114"/>
      <c r="I308" s="114"/>
      <c r="J308" s="114"/>
      <c r="K308" s="114"/>
      <c r="L308" s="114"/>
      <c r="M308" s="114"/>
      <c r="N308" s="114"/>
      <c r="O308" s="114"/>
      <c r="P308" s="114"/>
      <c r="Q308" s="114"/>
    </row>
    <row r="309" spans="1:17">
      <c r="A309" s="134"/>
      <c r="B309" s="134"/>
      <c r="C309" s="114"/>
      <c r="D309" s="207"/>
      <c r="E309" s="114"/>
      <c r="F309" s="114"/>
      <c r="G309" s="114"/>
      <c r="H309" s="114"/>
      <c r="I309" s="114"/>
      <c r="J309" s="114"/>
      <c r="K309" s="114"/>
      <c r="L309" s="114"/>
      <c r="M309" s="114"/>
      <c r="N309" s="114"/>
      <c r="O309" s="114"/>
      <c r="P309" s="114"/>
      <c r="Q309" s="114"/>
    </row>
    <row r="310" spans="1:17">
      <c r="A310" s="134"/>
      <c r="B310" s="134"/>
      <c r="C310" s="114"/>
      <c r="D310" s="207"/>
      <c r="E310" s="114"/>
      <c r="F310" s="114"/>
      <c r="G310" s="114"/>
      <c r="H310" s="114"/>
      <c r="I310" s="114"/>
      <c r="J310" s="114"/>
      <c r="K310" s="114"/>
      <c r="L310" s="114"/>
      <c r="M310" s="114"/>
      <c r="N310" s="114"/>
      <c r="O310" s="114"/>
      <c r="P310" s="114"/>
      <c r="Q310" s="114"/>
    </row>
    <row r="311" spans="1:17">
      <c r="A311" s="134"/>
      <c r="B311" s="134"/>
      <c r="C311" s="114"/>
      <c r="D311" s="207"/>
      <c r="E311" s="114"/>
      <c r="F311" s="114"/>
      <c r="G311" s="114"/>
      <c r="H311" s="114"/>
      <c r="I311" s="114"/>
      <c r="J311" s="114"/>
      <c r="K311" s="114"/>
      <c r="L311" s="114"/>
      <c r="M311" s="114"/>
      <c r="N311" s="114"/>
      <c r="O311" s="114"/>
      <c r="P311" s="114"/>
      <c r="Q311" s="114"/>
    </row>
    <row r="312" spans="1:17">
      <c r="A312" s="134"/>
      <c r="B312" s="134"/>
      <c r="C312" s="114"/>
      <c r="D312" s="207"/>
      <c r="E312" s="114"/>
      <c r="F312" s="114"/>
      <c r="G312" s="114"/>
      <c r="H312" s="114"/>
      <c r="I312" s="114"/>
      <c r="J312" s="114"/>
      <c r="K312" s="114"/>
      <c r="L312" s="114"/>
      <c r="M312" s="114"/>
      <c r="N312" s="114"/>
      <c r="O312" s="114"/>
      <c r="P312" s="114"/>
      <c r="Q312" s="114"/>
    </row>
    <row r="313" spans="1:17">
      <c r="A313" s="134"/>
      <c r="B313" s="134"/>
      <c r="C313" s="114"/>
      <c r="D313" s="207"/>
      <c r="E313" s="114"/>
      <c r="F313" s="114"/>
      <c r="G313" s="114"/>
      <c r="H313" s="114"/>
      <c r="I313" s="114"/>
      <c r="J313" s="114"/>
      <c r="K313" s="114"/>
      <c r="L313" s="114"/>
      <c r="M313" s="114"/>
      <c r="N313" s="114"/>
      <c r="O313" s="114"/>
      <c r="P313" s="114"/>
      <c r="Q313" s="114"/>
    </row>
    <row r="314" spans="1:17">
      <c r="A314" s="134"/>
      <c r="B314" s="134"/>
      <c r="C314" s="114"/>
      <c r="D314" s="207"/>
      <c r="E314" s="114"/>
      <c r="F314" s="114"/>
      <c r="G314" s="114"/>
      <c r="H314" s="114"/>
      <c r="I314" s="114"/>
      <c r="J314" s="114"/>
      <c r="K314" s="114"/>
      <c r="L314" s="114"/>
      <c r="M314" s="114"/>
      <c r="N314" s="114"/>
      <c r="O314" s="114"/>
      <c r="P314" s="114"/>
      <c r="Q314" s="114"/>
    </row>
    <row r="315" spans="1:17">
      <c r="A315" s="134"/>
      <c r="B315" s="134"/>
      <c r="C315" s="114"/>
      <c r="D315" s="207"/>
      <c r="E315" s="114"/>
      <c r="F315" s="114"/>
      <c r="G315" s="114"/>
      <c r="H315" s="114"/>
      <c r="I315" s="114"/>
      <c r="J315" s="114"/>
      <c r="K315" s="114"/>
      <c r="L315" s="114"/>
      <c r="M315" s="114"/>
      <c r="N315" s="114"/>
      <c r="O315" s="114"/>
      <c r="P315" s="114"/>
      <c r="Q315" s="114"/>
    </row>
    <row r="316" spans="1:17">
      <c r="A316" s="134"/>
      <c r="B316" s="134"/>
      <c r="C316" s="114"/>
      <c r="D316" s="207"/>
      <c r="E316" s="114"/>
      <c r="F316" s="114"/>
      <c r="G316" s="114"/>
      <c r="H316" s="114"/>
      <c r="I316" s="114"/>
      <c r="J316" s="114"/>
      <c r="K316" s="114"/>
      <c r="L316" s="114"/>
      <c r="M316" s="114"/>
      <c r="N316" s="114"/>
      <c r="O316" s="114"/>
      <c r="P316" s="114"/>
      <c r="Q316" s="114"/>
    </row>
    <row r="317" spans="1:17">
      <c r="A317" s="134"/>
      <c r="B317" s="134"/>
      <c r="C317" s="114"/>
      <c r="D317" s="207"/>
      <c r="E317" s="114"/>
      <c r="F317" s="114"/>
      <c r="G317" s="114"/>
      <c r="H317" s="114"/>
      <c r="I317" s="114"/>
      <c r="J317" s="114"/>
      <c r="K317" s="114"/>
      <c r="L317" s="114"/>
      <c r="M317" s="114"/>
      <c r="N317" s="114"/>
      <c r="O317" s="114"/>
      <c r="P317" s="114"/>
      <c r="Q317" s="114"/>
    </row>
    <row r="318" spans="1:17">
      <c r="A318" s="134"/>
      <c r="B318" s="134"/>
      <c r="C318" s="114"/>
      <c r="D318" s="207"/>
      <c r="E318" s="114"/>
      <c r="F318" s="114"/>
      <c r="G318" s="114"/>
      <c r="H318" s="114"/>
      <c r="I318" s="114"/>
      <c r="J318" s="114"/>
      <c r="K318" s="114"/>
      <c r="L318" s="114"/>
      <c r="M318" s="114"/>
      <c r="N318" s="114"/>
      <c r="O318" s="114"/>
      <c r="P318" s="114"/>
      <c r="Q318" s="114"/>
    </row>
    <row r="319" spans="1:17">
      <c r="A319" s="134"/>
      <c r="B319" s="134"/>
      <c r="C319" s="114"/>
      <c r="D319" s="207"/>
      <c r="E319" s="114"/>
      <c r="F319" s="114"/>
      <c r="G319" s="114"/>
      <c r="H319" s="114"/>
      <c r="I319" s="114"/>
      <c r="J319" s="114"/>
      <c r="K319" s="114"/>
      <c r="L319" s="114"/>
      <c r="M319" s="114"/>
      <c r="N319" s="114"/>
      <c r="O319" s="114"/>
      <c r="P319" s="114"/>
      <c r="Q319" s="114"/>
    </row>
    <row r="320" spans="1:17">
      <c r="A320" s="134"/>
      <c r="B320" s="134"/>
      <c r="C320" s="114"/>
      <c r="D320" s="207"/>
      <c r="E320" s="114"/>
      <c r="F320" s="114"/>
      <c r="G320" s="114"/>
      <c r="H320" s="114"/>
      <c r="I320" s="114"/>
      <c r="J320" s="114"/>
      <c r="K320" s="114"/>
      <c r="L320" s="114"/>
      <c r="M320" s="114"/>
      <c r="N320" s="114"/>
      <c r="O320" s="114"/>
      <c r="P320" s="114"/>
      <c r="Q320" s="114"/>
    </row>
    <row r="321" spans="1:17">
      <c r="A321" s="134"/>
      <c r="B321" s="134"/>
      <c r="C321" s="114"/>
      <c r="D321" s="207"/>
      <c r="E321" s="114"/>
      <c r="F321" s="114"/>
      <c r="G321" s="114"/>
      <c r="H321" s="114"/>
      <c r="I321" s="114"/>
      <c r="J321" s="114"/>
      <c r="K321" s="114"/>
      <c r="L321" s="114"/>
      <c r="M321" s="114"/>
      <c r="N321" s="114"/>
      <c r="O321" s="114"/>
      <c r="P321" s="114"/>
      <c r="Q321" s="114"/>
    </row>
    <row r="322" spans="1:17">
      <c r="A322" s="134"/>
      <c r="B322" s="134"/>
      <c r="C322" s="114"/>
      <c r="D322" s="207"/>
      <c r="E322" s="114"/>
      <c r="F322" s="114"/>
      <c r="G322" s="114"/>
      <c r="H322" s="114"/>
      <c r="I322" s="114"/>
      <c r="J322" s="114"/>
      <c r="K322" s="114"/>
      <c r="L322" s="114"/>
      <c r="M322" s="114"/>
      <c r="N322" s="114"/>
      <c r="O322" s="114"/>
      <c r="P322" s="114"/>
      <c r="Q322" s="114"/>
    </row>
    <row r="323" spans="1:17">
      <c r="A323" s="134"/>
      <c r="B323" s="134"/>
      <c r="C323" s="114"/>
      <c r="D323" s="207"/>
      <c r="E323" s="114"/>
      <c r="F323" s="114"/>
      <c r="G323" s="114"/>
      <c r="H323" s="114"/>
      <c r="I323" s="114"/>
      <c r="J323" s="114"/>
      <c r="K323" s="114"/>
      <c r="L323" s="114"/>
      <c r="M323" s="114"/>
      <c r="N323" s="114"/>
      <c r="O323" s="114"/>
      <c r="P323" s="114"/>
      <c r="Q323" s="114"/>
    </row>
    <row r="324" spans="1:17">
      <c r="A324" s="134"/>
      <c r="B324" s="134"/>
      <c r="C324" s="114"/>
      <c r="D324" s="207"/>
      <c r="E324" s="114"/>
      <c r="F324" s="114"/>
      <c r="G324" s="114"/>
      <c r="H324" s="114"/>
      <c r="I324" s="114"/>
      <c r="J324" s="114"/>
      <c r="K324" s="114"/>
      <c r="L324" s="114"/>
      <c r="M324" s="114"/>
      <c r="N324" s="114"/>
      <c r="O324" s="114"/>
      <c r="P324" s="114"/>
      <c r="Q324" s="114"/>
    </row>
    <row r="325" spans="1:17">
      <c r="A325" s="134"/>
      <c r="B325" s="134"/>
      <c r="C325" s="114"/>
      <c r="D325" s="207"/>
      <c r="E325" s="114"/>
      <c r="F325" s="114"/>
      <c r="G325" s="114"/>
      <c r="H325" s="114"/>
      <c r="I325" s="114"/>
      <c r="J325" s="114"/>
      <c r="K325" s="114"/>
      <c r="L325" s="114"/>
      <c r="M325" s="114"/>
      <c r="N325" s="114"/>
      <c r="O325" s="114"/>
      <c r="P325" s="114"/>
      <c r="Q325" s="114"/>
    </row>
    <row r="326" spans="1:17">
      <c r="A326" s="134"/>
      <c r="B326" s="134"/>
      <c r="C326" s="114"/>
      <c r="D326" s="207"/>
      <c r="E326" s="114"/>
      <c r="F326" s="114"/>
      <c r="G326" s="114"/>
      <c r="H326" s="114"/>
      <c r="I326" s="114"/>
      <c r="J326" s="114"/>
      <c r="K326" s="114"/>
      <c r="L326" s="114"/>
      <c r="M326" s="114"/>
      <c r="N326" s="114"/>
      <c r="O326" s="114"/>
      <c r="P326" s="114"/>
      <c r="Q326" s="114"/>
    </row>
    <row r="327" spans="1:17">
      <c r="A327" s="134"/>
      <c r="B327" s="134"/>
      <c r="C327" s="114"/>
      <c r="D327" s="207"/>
      <c r="E327" s="114"/>
      <c r="F327" s="114"/>
      <c r="G327" s="114"/>
      <c r="H327" s="114"/>
      <c r="I327" s="114"/>
      <c r="J327" s="114"/>
      <c r="K327" s="114"/>
      <c r="L327" s="114"/>
      <c r="M327" s="114"/>
      <c r="N327" s="114"/>
      <c r="O327" s="114"/>
      <c r="P327" s="114"/>
      <c r="Q327" s="114"/>
    </row>
    <row r="328" spans="1:17">
      <c r="A328" s="134"/>
      <c r="B328" s="134"/>
      <c r="C328" s="114"/>
      <c r="D328" s="207"/>
      <c r="E328" s="114"/>
      <c r="F328" s="114"/>
      <c r="G328" s="114"/>
      <c r="H328" s="114"/>
      <c r="I328" s="114"/>
      <c r="J328" s="114"/>
      <c r="K328" s="114"/>
      <c r="L328" s="114"/>
      <c r="M328" s="114"/>
      <c r="N328" s="114"/>
      <c r="O328" s="114"/>
      <c r="P328" s="114"/>
      <c r="Q328" s="114"/>
    </row>
    <row r="329" spans="1:17">
      <c r="A329" s="134"/>
      <c r="B329" s="134"/>
      <c r="C329" s="114"/>
      <c r="D329" s="207"/>
      <c r="E329" s="114"/>
      <c r="F329" s="114"/>
      <c r="G329" s="114"/>
      <c r="H329" s="114"/>
      <c r="I329" s="114"/>
      <c r="J329" s="114"/>
      <c r="K329" s="114"/>
      <c r="L329" s="114"/>
      <c r="M329" s="114"/>
      <c r="N329" s="114"/>
      <c r="O329" s="114"/>
      <c r="P329" s="114"/>
      <c r="Q329" s="114"/>
    </row>
    <row r="330" spans="1:17">
      <c r="A330" s="134"/>
      <c r="B330" s="134"/>
      <c r="C330" s="114"/>
      <c r="D330" s="207"/>
      <c r="E330" s="114"/>
      <c r="F330" s="114"/>
      <c r="G330" s="114"/>
      <c r="H330" s="114"/>
      <c r="I330" s="114"/>
      <c r="J330" s="114"/>
      <c r="K330" s="114"/>
      <c r="L330" s="114"/>
      <c r="M330" s="114"/>
      <c r="N330" s="114"/>
      <c r="O330" s="114"/>
      <c r="P330" s="114"/>
      <c r="Q330" s="114"/>
    </row>
    <row r="331" spans="1:17">
      <c r="A331" s="134"/>
      <c r="B331" s="134"/>
      <c r="C331" s="114"/>
      <c r="D331" s="207"/>
      <c r="E331" s="114"/>
      <c r="F331" s="114"/>
      <c r="G331" s="114"/>
      <c r="H331" s="114"/>
      <c r="I331" s="114"/>
      <c r="J331" s="114"/>
      <c r="K331" s="114"/>
      <c r="L331" s="114"/>
      <c r="M331" s="114"/>
      <c r="N331" s="114"/>
      <c r="O331" s="114"/>
      <c r="P331" s="114"/>
      <c r="Q331" s="114"/>
    </row>
    <row r="332" spans="1:17">
      <c r="A332" s="134"/>
      <c r="B332" s="134"/>
      <c r="C332" s="114"/>
      <c r="D332" s="207"/>
      <c r="E332" s="114"/>
      <c r="F332" s="114"/>
      <c r="G332" s="114"/>
      <c r="H332" s="114"/>
      <c r="I332" s="114"/>
      <c r="J332" s="114"/>
      <c r="K332" s="114"/>
      <c r="L332" s="114"/>
      <c r="M332" s="114"/>
      <c r="N332" s="114"/>
      <c r="O332" s="114"/>
      <c r="P332" s="114"/>
      <c r="Q332" s="114"/>
    </row>
    <row r="333" spans="1:17">
      <c r="A333" s="134"/>
      <c r="B333" s="134"/>
      <c r="C333" s="114"/>
      <c r="D333" s="207"/>
      <c r="E333" s="114"/>
      <c r="F333" s="114"/>
      <c r="G333" s="114"/>
      <c r="H333" s="114"/>
      <c r="I333" s="114"/>
      <c r="J333" s="114"/>
      <c r="K333" s="114"/>
      <c r="L333" s="114"/>
      <c r="M333" s="114"/>
      <c r="N333" s="114"/>
      <c r="O333" s="114"/>
      <c r="P333" s="114"/>
      <c r="Q333" s="114"/>
    </row>
    <row r="334" spans="1:17">
      <c r="A334" s="134"/>
      <c r="B334" s="134"/>
      <c r="C334" s="114"/>
      <c r="D334" s="207"/>
      <c r="E334" s="114"/>
      <c r="F334" s="114"/>
      <c r="G334" s="114"/>
      <c r="H334" s="114"/>
      <c r="I334" s="114"/>
      <c r="J334" s="114"/>
      <c r="K334" s="114"/>
      <c r="L334" s="114"/>
      <c r="M334" s="114"/>
      <c r="N334" s="114"/>
      <c r="O334" s="114"/>
      <c r="P334" s="114"/>
      <c r="Q334" s="114"/>
    </row>
    <row r="335" spans="1:17">
      <c r="A335" s="134"/>
      <c r="B335" s="134"/>
      <c r="C335" s="114"/>
      <c r="D335" s="207"/>
      <c r="E335" s="114"/>
      <c r="F335" s="114"/>
      <c r="G335" s="114"/>
      <c r="H335" s="114"/>
      <c r="I335" s="114"/>
      <c r="J335" s="114"/>
      <c r="K335" s="114"/>
      <c r="L335" s="114"/>
      <c r="M335" s="114"/>
      <c r="N335" s="114"/>
      <c r="O335" s="114"/>
      <c r="P335" s="114"/>
      <c r="Q335" s="114"/>
    </row>
    <row r="336" spans="1:17">
      <c r="A336" s="134"/>
      <c r="B336" s="134"/>
      <c r="C336" s="114"/>
      <c r="D336" s="207"/>
      <c r="E336" s="114"/>
      <c r="F336" s="114"/>
      <c r="G336" s="114"/>
      <c r="H336" s="114"/>
      <c r="I336" s="114"/>
      <c r="J336" s="114"/>
      <c r="K336" s="114"/>
      <c r="L336" s="114"/>
      <c r="M336" s="114"/>
      <c r="N336" s="114"/>
      <c r="O336" s="114"/>
      <c r="P336" s="114"/>
      <c r="Q336" s="114"/>
    </row>
    <row r="337" spans="1:17">
      <c r="A337" s="134"/>
      <c r="B337" s="134"/>
      <c r="C337" s="114"/>
      <c r="D337" s="207"/>
      <c r="E337" s="114"/>
      <c r="F337" s="114"/>
      <c r="G337" s="114"/>
      <c r="H337" s="114"/>
      <c r="I337" s="114"/>
      <c r="J337" s="114"/>
      <c r="K337" s="114"/>
      <c r="L337" s="114"/>
      <c r="M337" s="114"/>
      <c r="N337" s="114"/>
      <c r="O337" s="114"/>
      <c r="P337" s="114"/>
      <c r="Q337" s="114"/>
    </row>
    <row r="338" spans="1:17">
      <c r="A338" s="134"/>
      <c r="B338" s="134"/>
      <c r="C338" s="114"/>
      <c r="D338" s="207"/>
      <c r="E338" s="114"/>
      <c r="F338" s="114"/>
      <c r="G338" s="114"/>
      <c r="H338" s="114"/>
      <c r="I338" s="114"/>
      <c r="J338" s="114"/>
      <c r="K338" s="114"/>
      <c r="L338" s="114"/>
      <c r="M338" s="114"/>
      <c r="N338" s="114"/>
      <c r="O338" s="114"/>
      <c r="P338" s="114"/>
      <c r="Q338" s="114"/>
    </row>
    <row r="339" spans="1:17">
      <c r="A339" s="134"/>
      <c r="B339" s="134"/>
      <c r="C339" s="114"/>
      <c r="D339" s="207"/>
      <c r="E339" s="114"/>
      <c r="F339" s="114"/>
      <c r="G339" s="114"/>
      <c r="H339" s="114"/>
      <c r="I339" s="114"/>
      <c r="J339" s="114"/>
      <c r="K339" s="114"/>
      <c r="L339" s="114"/>
      <c r="M339" s="114"/>
      <c r="N339" s="114"/>
      <c r="O339" s="114"/>
      <c r="P339" s="114"/>
      <c r="Q339" s="114"/>
    </row>
    <row r="340" spans="1:17">
      <c r="A340" s="134"/>
      <c r="B340" s="134"/>
      <c r="C340" s="114"/>
      <c r="D340" s="207"/>
      <c r="E340" s="114"/>
      <c r="F340" s="114"/>
      <c r="G340" s="114"/>
      <c r="H340" s="114"/>
      <c r="I340" s="114"/>
      <c r="J340" s="114"/>
      <c r="K340" s="114"/>
      <c r="L340" s="114"/>
      <c r="M340" s="114"/>
      <c r="N340" s="114"/>
      <c r="O340" s="114"/>
      <c r="P340" s="114"/>
      <c r="Q340" s="114"/>
    </row>
    <row r="341" spans="1:17">
      <c r="A341" s="134"/>
      <c r="B341" s="134"/>
      <c r="C341" s="114"/>
      <c r="D341" s="207"/>
      <c r="E341" s="114"/>
      <c r="F341" s="114"/>
      <c r="G341" s="114"/>
      <c r="H341" s="114"/>
      <c r="I341" s="114"/>
      <c r="J341" s="114"/>
      <c r="K341" s="114"/>
      <c r="L341" s="114"/>
      <c r="M341" s="114"/>
      <c r="N341" s="114"/>
      <c r="O341" s="114"/>
      <c r="P341" s="114"/>
      <c r="Q341" s="114"/>
    </row>
    <row r="342" spans="1:17">
      <c r="A342" s="134"/>
      <c r="B342" s="134"/>
      <c r="C342" s="114"/>
      <c r="D342" s="207"/>
      <c r="E342" s="114"/>
      <c r="F342" s="114"/>
      <c r="G342" s="114"/>
      <c r="H342" s="114"/>
      <c r="I342" s="114"/>
      <c r="J342" s="114"/>
      <c r="K342" s="114"/>
      <c r="L342" s="114"/>
      <c r="M342" s="114"/>
      <c r="N342" s="114"/>
      <c r="O342" s="114"/>
      <c r="P342" s="114"/>
      <c r="Q342" s="114"/>
    </row>
    <row r="343" spans="1:17">
      <c r="A343" s="134"/>
      <c r="B343" s="134"/>
      <c r="C343" s="114"/>
      <c r="D343" s="207"/>
      <c r="E343" s="114"/>
      <c r="F343" s="114"/>
      <c r="G343" s="114"/>
      <c r="H343" s="114"/>
      <c r="I343" s="114"/>
      <c r="J343" s="114"/>
      <c r="K343" s="114"/>
      <c r="L343" s="114"/>
      <c r="M343" s="114"/>
      <c r="N343" s="114"/>
      <c r="O343" s="114"/>
      <c r="P343" s="114"/>
      <c r="Q343" s="114"/>
    </row>
  </sheetData>
  <mergeCells count="46">
    <mergeCell ref="A1:Q1"/>
    <mergeCell ref="F2:J2"/>
    <mergeCell ref="K2:O2"/>
    <mergeCell ref="C36:E36"/>
    <mergeCell ref="C38:E38"/>
    <mergeCell ref="C45:E45"/>
    <mergeCell ref="C54:E54"/>
    <mergeCell ref="C67:E67"/>
    <mergeCell ref="C74:E74"/>
    <mergeCell ref="C79:E79"/>
    <mergeCell ref="C93:E93"/>
    <mergeCell ref="C102:E102"/>
    <mergeCell ref="C114:E114"/>
    <mergeCell ref="C117:E117"/>
    <mergeCell ref="B119:E119"/>
    <mergeCell ref="A120:E120"/>
    <mergeCell ref="A2:A3"/>
    <mergeCell ref="A4:A45"/>
    <mergeCell ref="A46:A54"/>
    <mergeCell ref="A55:A67"/>
    <mergeCell ref="A68:A74"/>
    <mergeCell ref="A75:A79"/>
    <mergeCell ref="A80:A93"/>
    <mergeCell ref="A94:A102"/>
    <mergeCell ref="A103:A117"/>
    <mergeCell ref="A118:A119"/>
    <mergeCell ref="B2:B3"/>
    <mergeCell ref="B4:B36"/>
    <mergeCell ref="B39:B45"/>
    <mergeCell ref="B46:B54"/>
    <mergeCell ref="B55:B67"/>
    <mergeCell ref="B68:B74"/>
    <mergeCell ref="B75:B79"/>
    <mergeCell ref="B80:B93"/>
    <mergeCell ref="B94:B102"/>
    <mergeCell ref="B103:B114"/>
    <mergeCell ref="B115:B117"/>
    <mergeCell ref="C2:C3"/>
    <mergeCell ref="D2:D3"/>
    <mergeCell ref="E2:E3"/>
    <mergeCell ref="P2:P3"/>
    <mergeCell ref="Q2:Q3"/>
    <mergeCell ref="Q39:Q44"/>
    <mergeCell ref="Q68:Q70"/>
    <mergeCell ref="Q71:Q73"/>
    <mergeCell ref="Q75:Q78"/>
  </mergeCells>
  <printOptions horizontalCentered="1"/>
  <pageMargins left="0" right="0" top="0" bottom="0.393055555555556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"/>
  <sheetViews>
    <sheetView workbookViewId="0">
      <selection activeCell="M25" sqref="M25"/>
    </sheetView>
  </sheetViews>
  <sheetFormatPr defaultColWidth="9" defaultRowHeight="14.25"/>
  <cols>
    <col min="1" max="1" width="10.5" customWidth="1"/>
    <col min="2" max="14" width="6.525" customWidth="1"/>
    <col min="15" max="15" width="5.625" customWidth="1"/>
  </cols>
  <sheetData>
    <row r="1" customHeight="1" spans="1:14">
      <c r="A1" s="133" t="s">
        <v>245</v>
      </c>
      <c r="B1" s="133"/>
      <c r="C1" s="133"/>
      <c r="D1" s="133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ht="24" spans="1:14">
      <c r="A2" s="135" t="s">
        <v>1</v>
      </c>
      <c r="B2" s="135" t="s">
        <v>2</v>
      </c>
      <c r="C2" s="135" t="s">
        <v>6</v>
      </c>
      <c r="D2" s="135" t="s">
        <v>246</v>
      </c>
      <c r="E2" s="135" t="s">
        <v>247</v>
      </c>
      <c r="F2" s="135" t="s">
        <v>248</v>
      </c>
      <c r="G2" s="135" t="s">
        <v>14</v>
      </c>
      <c r="H2" s="135" t="s">
        <v>249</v>
      </c>
      <c r="I2" s="135" t="s">
        <v>250</v>
      </c>
      <c r="J2" s="135" t="s">
        <v>251</v>
      </c>
      <c r="K2" s="135" t="s">
        <v>252</v>
      </c>
      <c r="L2" s="135" t="s">
        <v>253</v>
      </c>
      <c r="M2" s="135" t="s">
        <v>254</v>
      </c>
      <c r="N2" s="135" t="s">
        <v>255</v>
      </c>
    </row>
    <row r="3" spans="1:14">
      <c r="A3" s="136" t="s">
        <v>16</v>
      </c>
      <c r="B3" s="136" t="s">
        <v>17</v>
      </c>
      <c r="C3" s="135">
        <f>填写表!F36</f>
        <v>66</v>
      </c>
      <c r="D3" s="135">
        <f>填写表!G36</f>
        <v>57.5</v>
      </c>
      <c r="E3" s="135">
        <f>填写表!H36</f>
        <v>8.5</v>
      </c>
      <c r="F3" s="135">
        <f>填写表!I36</f>
        <v>0</v>
      </c>
      <c r="G3" s="135">
        <f>填写表!J36</f>
        <v>0</v>
      </c>
      <c r="H3" s="137">
        <f>C3*100/C$15</f>
        <v>35.2941176470588</v>
      </c>
      <c r="I3" s="135">
        <f>填写表!K36</f>
        <v>1206</v>
      </c>
      <c r="J3" s="135">
        <f>填写表!L36</f>
        <v>848</v>
      </c>
      <c r="K3" s="135">
        <f>填写表!M36</f>
        <v>202</v>
      </c>
      <c r="L3" s="135">
        <f>填写表!N36</f>
        <v>0</v>
      </c>
      <c r="M3" s="135">
        <f>填写表!O36</f>
        <v>156</v>
      </c>
      <c r="N3" s="137">
        <f>I3*100/I$15</f>
        <v>49.1442542787286</v>
      </c>
    </row>
    <row r="4" spans="1:14">
      <c r="A4" s="136" t="s">
        <v>16</v>
      </c>
      <c r="B4" s="136" t="s">
        <v>80</v>
      </c>
      <c r="C4" s="135">
        <f>填写表!F38</f>
        <v>2</v>
      </c>
      <c r="D4" s="135">
        <f>填写表!G38</f>
        <v>2</v>
      </c>
      <c r="E4" s="135">
        <f>填写表!H38</f>
        <v>0</v>
      </c>
      <c r="F4" s="135">
        <f>填写表!I38</f>
        <v>0</v>
      </c>
      <c r="G4" s="135">
        <f>填写表!J38</f>
        <v>0</v>
      </c>
      <c r="H4" s="137">
        <f>C4*100/C$15</f>
        <v>1.06951871657754</v>
      </c>
      <c r="I4" s="135">
        <f>填写表!K37</f>
        <v>32</v>
      </c>
      <c r="J4" s="135">
        <f>填写表!L37</f>
        <v>32</v>
      </c>
      <c r="K4" s="135">
        <f>填写表!M37</f>
        <v>0</v>
      </c>
      <c r="L4" s="135">
        <f>填写表!N37</f>
        <v>0</v>
      </c>
      <c r="M4" s="135">
        <f>填写表!O37</f>
        <v>0</v>
      </c>
      <c r="N4" s="137">
        <f>I4*100/I$15</f>
        <v>1.3039934800326</v>
      </c>
    </row>
    <row r="5" spans="1:14">
      <c r="A5" s="136" t="s">
        <v>16</v>
      </c>
      <c r="B5" s="136" t="s">
        <v>256</v>
      </c>
      <c r="C5" s="135">
        <f>填写表!F45</f>
        <v>8</v>
      </c>
      <c r="D5" s="135">
        <f>填写表!G45</f>
        <v>8</v>
      </c>
      <c r="E5" s="135">
        <f>填写表!H45</f>
        <v>0</v>
      </c>
      <c r="F5" s="135">
        <f>填写表!I45</f>
        <v>0</v>
      </c>
      <c r="G5" s="135">
        <f>填写表!J45</f>
        <v>0</v>
      </c>
      <c r="H5" s="137">
        <f t="shared" ref="H5:H14" si="0">C5*100/C$15</f>
        <v>4.27807486631016</v>
      </c>
      <c r="I5" s="135">
        <f>填写表!K45</f>
        <v>128</v>
      </c>
      <c r="J5" s="135">
        <f>填写表!L45</f>
        <v>32</v>
      </c>
      <c r="K5" s="135">
        <f>填写表!M45</f>
        <v>0</v>
      </c>
      <c r="L5" s="135">
        <f>填写表!N45</f>
        <v>0</v>
      </c>
      <c r="M5" s="135">
        <f>填写表!O45</f>
        <v>96</v>
      </c>
      <c r="N5" s="137">
        <f t="shared" ref="N5:N14" si="1">I5*100/I$15</f>
        <v>5.2159739201304</v>
      </c>
    </row>
    <row r="6" spans="1:14">
      <c r="A6" s="136" t="s">
        <v>95</v>
      </c>
      <c r="B6" s="136" t="s">
        <v>17</v>
      </c>
      <c r="C6" s="135">
        <f>填写表!F54</f>
        <v>17</v>
      </c>
      <c r="D6" s="135">
        <f>填写表!G54</f>
        <v>17</v>
      </c>
      <c r="E6" s="135">
        <f>填写表!H54</f>
        <v>0</v>
      </c>
      <c r="F6" s="135">
        <f>填写表!I54</f>
        <v>0</v>
      </c>
      <c r="G6" s="135">
        <f>填写表!J54</f>
        <v>0</v>
      </c>
      <c r="H6" s="137">
        <f t="shared" si="0"/>
        <v>9.09090909090909</v>
      </c>
      <c r="I6" s="135">
        <f>填写表!K54</f>
        <v>272</v>
      </c>
      <c r="J6" s="135">
        <f>填写表!L54</f>
        <v>268</v>
      </c>
      <c r="K6" s="135">
        <f>填写表!M54</f>
        <v>0</v>
      </c>
      <c r="L6" s="135">
        <f>填写表!N54</f>
        <v>0</v>
      </c>
      <c r="M6" s="135">
        <f>填写表!O54</f>
        <v>4</v>
      </c>
      <c r="N6" s="137">
        <f t="shared" si="1"/>
        <v>11.0839445802771</v>
      </c>
    </row>
    <row r="7" ht="24" spans="1:14">
      <c r="A7" s="136" t="s">
        <v>112</v>
      </c>
      <c r="B7" s="136" t="s">
        <v>17</v>
      </c>
      <c r="C7" s="135">
        <f>填写表!F67</f>
        <v>27</v>
      </c>
      <c r="D7" s="135">
        <f>填写表!G67</f>
        <v>27</v>
      </c>
      <c r="E7" s="135">
        <f>填写表!H67</f>
        <v>0</v>
      </c>
      <c r="F7" s="135">
        <f>填写表!I67</f>
        <v>0</v>
      </c>
      <c r="G7" s="135">
        <f>填写表!J67</f>
        <v>0</v>
      </c>
      <c r="H7" s="137">
        <f t="shared" si="0"/>
        <v>14.4385026737968</v>
      </c>
      <c r="I7" s="135">
        <f>填写表!K67</f>
        <v>432</v>
      </c>
      <c r="J7" s="135">
        <f>填写表!L67</f>
        <v>432</v>
      </c>
      <c r="K7" s="135">
        <f>填写表!M67</f>
        <v>0</v>
      </c>
      <c r="L7" s="135">
        <f>填写表!N67</f>
        <v>0</v>
      </c>
      <c r="M7" s="135">
        <f>填写表!O67</f>
        <v>0</v>
      </c>
      <c r="N7" s="137">
        <f t="shared" si="1"/>
        <v>17.6039119804401</v>
      </c>
    </row>
    <row r="8" spans="1:14">
      <c r="A8" s="136" t="s">
        <v>138</v>
      </c>
      <c r="B8" s="136" t="s">
        <v>84</v>
      </c>
      <c r="C8" s="135">
        <f>填写表!F74</f>
        <v>5</v>
      </c>
      <c r="D8" s="135">
        <f>填写表!G74</f>
        <v>5</v>
      </c>
      <c r="E8" s="135">
        <f>填写表!H74</f>
        <v>0</v>
      </c>
      <c r="F8" s="135">
        <f>填写表!I74</f>
        <v>0</v>
      </c>
      <c r="G8" s="135">
        <f>填写表!J74</f>
        <v>0</v>
      </c>
      <c r="H8" s="137">
        <f t="shared" si="0"/>
        <v>2.67379679144385</v>
      </c>
      <c r="I8" s="135">
        <f>填写表!K74</f>
        <v>80</v>
      </c>
      <c r="J8" s="135">
        <f>填写表!L74</f>
        <v>80</v>
      </c>
      <c r="K8" s="135">
        <f>填写表!M74</f>
        <v>0</v>
      </c>
      <c r="L8" s="135">
        <f>填写表!N74</f>
        <v>0</v>
      </c>
      <c r="M8" s="135">
        <f>填写表!O74</f>
        <v>0</v>
      </c>
      <c r="N8" s="137">
        <f t="shared" si="1"/>
        <v>3.2599837000815</v>
      </c>
    </row>
    <row r="9" spans="1:14">
      <c r="A9" s="136" t="s">
        <v>154</v>
      </c>
      <c r="B9" s="136" t="s">
        <v>84</v>
      </c>
      <c r="C9" s="135">
        <f>填写表!F79</f>
        <v>2</v>
      </c>
      <c r="D9" s="135">
        <f>填写表!G79</f>
        <v>2</v>
      </c>
      <c r="E9" s="135">
        <f>填写表!H79</f>
        <v>0</v>
      </c>
      <c r="F9" s="135">
        <f>填写表!I79</f>
        <v>0</v>
      </c>
      <c r="G9" s="135">
        <f>填写表!J79</f>
        <v>0</v>
      </c>
      <c r="H9" s="137">
        <f t="shared" si="0"/>
        <v>1.06951871657754</v>
      </c>
      <c r="I9" s="135">
        <f>填写表!K79</f>
        <v>32</v>
      </c>
      <c r="J9" s="135">
        <f>填写表!L79</f>
        <v>32</v>
      </c>
      <c r="K9" s="135">
        <f>填写表!M79</f>
        <v>0</v>
      </c>
      <c r="L9" s="135">
        <f>填写表!N79</f>
        <v>0</v>
      </c>
      <c r="M9" s="135">
        <f>填写表!O79</f>
        <v>0</v>
      </c>
      <c r="N9" s="137">
        <f t="shared" si="1"/>
        <v>1.3039934800326</v>
      </c>
    </row>
    <row r="10" spans="1:14">
      <c r="A10" s="136" t="s">
        <v>164</v>
      </c>
      <c r="B10" s="136" t="s">
        <v>17</v>
      </c>
      <c r="C10" s="135">
        <f>填写表!F93</f>
        <v>12</v>
      </c>
      <c r="D10" s="135">
        <f>填写表!G93</f>
        <v>0</v>
      </c>
      <c r="E10" s="135">
        <f>填写表!H93</f>
        <v>2</v>
      </c>
      <c r="F10" s="135">
        <f>填写表!I93</f>
        <v>4</v>
      </c>
      <c r="G10" s="135">
        <f>填写表!J93</f>
        <v>6</v>
      </c>
      <c r="H10" s="137">
        <f t="shared" si="0"/>
        <v>6.41711229946524</v>
      </c>
      <c r="I10" s="135">
        <f>填写表!K93</f>
        <v>156</v>
      </c>
      <c r="J10" s="135">
        <f>填写表!L93</f>
        <v>0</v>
      </c>
      <c r="K10" s="135">
        <f>填写表!M93</f>
        <v>60</v>
      </c>
      <c r="L10" s="135">
        <f>填写表!N93</f>
        <v>96</v>
      </c>
      <c r="M10" s="135">
        <f>填写表!O93</f>
        <v>0</v>
      </c>
      <c r="N10" s="137">
        <f t="shared" si="1"/>
        <v>6.35696821515892</v>
      </c>
    </row>
    <row r="11" spans="1:14">
      <c r="A11" s="136" t="s">
        <v>192</v>
      </c>
      <c r="B11" s="136" t="s">
        <v>17</v>
      </c>
      <c r="C11" s="135">
        <f>填写表!F102</f>
        <v>5.5</v>
      </c>
      <c r="D11" s="135">
        <f>填写表!G102</f>
        <v>0</v>
      </c>
      <c r="E11" s="135">
        <f>填写表!H102</f>
        <v>0</v>
      </c>
      <c r="F11" s="135">
        <f>填写表!I102</f>
        <v>2.5</v>
      </c>
      <c r="G11" s="135">
        <f>填写表!J102</f>
        <v>3</v>
      </c>
      <c r="H11" s="137">
        <f t="shared" si="0"/>
        <v>2.94117647058824</v>
      </c>
      <c r="I11" s="135">
        <f>填写表!K102</f>
        <v>60</v>
      </c>
      <c r="J11" s="135">
        <f>填写表!L102</f>
        <v>0</v>
      </c>
      <c r="K11" s="135">
        <f>填写表!M102</f>
        <v>0</v>
      </c>
      <c r="L11" s="135">
        <f>填写表!N102</f>
        <v>60</v>
      </c>
      <c r="M11" s="135">
        <f>填写表!O102</f>
        <v>0</v>
      </c>
      <c r="N11" s="137">
        <f t="shared" si="1"/>
        <v>2.44498777506112</v>
      </c>
    </row>
    <row r="12" spans="1:14">
      <c r="A12" s="136" t="s">
        <v>209</v>
      </c>
      <c r="B12" s="136" t="s">
        <v>17</v>
      </c>
      <c r="C12" s="135">
        <f>填写表!F114</f>
        <v>34</v>
      </c>
      <c r="D12" s="135">
        <f>填写表!G114</f>
        <v>0</v>
      </c>
      <c r="E12" s="135">
        <f>填写表!H114</f>
        <v>0</v>
      </c>
      <c r="F12" s="135">
        <f>填写表!I114</f>
        <v>1.5</v>
      </c>
      <c r="G12" s="135">
        <f>填写表!J114</f>
        <v>32</v>
      </c>
      <c r="H12" s="137">
        <f t="shared" si="0"/>
        <v>18.1818181818182</v>
      </c>
      <c r="I12" s="135">
        <f>填写表!K114</f>
        <v>44</v>
      </c>
      <c r="J12" s="135">
        <f>填写表!L102</f>
        <v>0</v>
      </c>
      <c r="K12" s="135">
        <f>填写表!M102</f>
        <v>0</v>
      </c>
      <c r="L12" s="135">
        <f>填写表!N114</f>
        <v>44</v>
      </c>
      <c r="M12" s="135">
        <f>填写表!O102</f>
        <v>0</v>
      </c>
      <c r="N12" s="137">
        <f t="shared" si="1"/>
        <v>1.79299103504482</v>
      </c>
    </row>
    <row r="13" spans="1:14">
      <c r="A13" s="136" t="s">
        <v>209</v>
      </c>
      <c r="B13" s="136" t="s">
        <v>84</v>
      </c>
      <c r="C13" s="135">
        <f>填写表!F117</f>
        <v>0.5</v>
      </c>
      <c r="D13" s="135">
        <f>填写表!G117</f>
        <v>0</v>
      </c>
      <c r="E13" s="135">
        <f>填写表!H117</f>
        <v>0</v>
      </c>
      <c r="F13" s="135">
        <f>填写表!I117</f>
        <v>1</v>
      </c>
      <c r="G13" s="135">
        <f>填写表!J117</f>
        <v>0</v>
      </c>
      <c r="H13" s="137">
        <f t="shared" si="0"/>
        <v>0.267379679144385</v>
      </c>
      <c r="I13" s="135">
        <f>填写表!K117</f>
        <v>12</v>
      </c>
      <c r="J13" s="135">
        <f>填写表!L117</f>
        <v>0</v>
      </c>
      <c r="K13" s="135">
        <f>填写表!M117</f>
        <v>0</v>
      </c>
      <c r="L13" s="135">
        <f>填写表!N117</f>
        <v>12</v>
      </c>
      <c r="M13" s="135">
        <f>填写表!O117</f>
        <v>0</v>
      </c>
      <c r="N13" s="137">
        <f t="shared" si="1"/>
        <v>0.488997555012225</v>
      </c>
    </row>
    <row r="14" spans="1:14">
      <c r="A14" s="136" t="s">
        <v>257</v>
      </c>
      <c r="B14" s="136" t="s">
        <v>17</v>
      </c>
      <c r="C14" s="135">
        <f>填写表!F119</f>
        <v>8</v>
      </c>
      <c r="D14" s="135">
        <f>填写表!G119</f>
        <v>0</v>
      </c>
      <c r="E14" s="135">
        <f>填写表!H119</f>
        <v>0</v>
      </c>
      <c r="F14" s="135">
        <f>填写表!I119</f>
        <v>0</v>
      </c>
      <c r="G14" s="135">
        <f>填写表!J119</f>
        <v>8</v>
      </c>
      <c r="H14" s="137">
        <f t="shared" si="0"/>
        <v>4.27807486631016</v>
      </c>
      <c r="I14" s="135">
        <f>填写表!K119</f>
        <v>0</v>
      </c>
      <c r="J14" s="135">
        <f>填写表!L119</f>
        <v>0</v>
      </c>
      <c r="K14" s="135">
        <f>填写表!M119</f>
        <v>0</v>
      </c>
      <c r="L14" s="135">
        <f>填写表!N119</f>
        <v>0</v>
      </c>
      <c r="M14" s="135">
        <f>填写表!O119</f>
        <v>0</v>
      </c>
      <c r="N14" s="137">
        <f t="shared" si="1"/>
        <v>0</v>
      </c>
    </row>
    <row r="15" spans="1:14">
      <c r="A15" s="138" t="s">
        <v>83</v>
      </c>
      <c r="B15" s="139"/>
      <c r="C15" s="140">
        <f>SUM(C3:C14)</f>
        <v>187</v>
      </c>
      <c r="D15" s="140">
        <f t="shared" ref="D15:N15" si="2">SUM(D3:D14)</f>
        <v>118.5</v>
      </c>
      <c r="E15" s="140">
        <f t="shared" si="2"/>
        <v>10.5</v>
      </c>
      <c r="F15" s="140">
        <f t="shared" si="2"/>
        <v>9</v>
      </c>
      <c r="G15" s="140">
        <f t="shared" si="2"/>
        <v>49</v>
      </c>
      <c r="H15" s="140">
        <f t="shared" si="2"/>
        <v>100</v>
      </c>
      <c r="I15" s="140">
        <f t="shared" si="2"/>
        <v>2454</v>
      </c>
      <c r="J15" s="140">
        <f t="shared" si="2"/>
        <v>1724</v>
      </c>
      <c r="K15" s="140">
        <f t="shared" si="2"/>
        <v>262</v>
      </c>
      <c r="L15" s="140">
        <f t="shared" si="2"/>
        <v>212</v>
      </c>
      <c r="M15" s="140">
        <f t="shared" si="2"/>
        <v>256</v>
      </c>
      <c r="N15" s="140">
        <f t="shared" si="2"/>
        <v>100</v>
      </c>
    </row>
    <row r="16" spans="1:14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1:14">
      <c r="A17" s="134"/>
      <c r="B17" s="134"/>
      <c r="C17" s="134"/>
      <c r="D17" s="134"/>
      <c r="E17" s="134"/>
      <c r="F17" s="134"/>
      <c r="G17" s="134"/>
      <c r="I17" s="134"/>
      <c r="J17" s="134"/>
      <c r="K17" s="134"/>
      <c r="L17" s="134"/>
      <c r="M17" s="134"/>
      <c r="N17" s="134"/>
    </row>
    <row r="18" spans="1:14">
      <c r="A18" s="141" t="s">
        <v>258</v>
      </c>
      <c r="B18" s="141"/>
      <c r="C18" s="141"/>
      <c r="D18" s="141"/>
      <c r="E18" s="141"/>
      <c r="F18" s="141"/>
      <c r="G18" s="141"/>
      <c r="H18" s="141"/>
      <c r="I18" s="134"/>
      <c r="J18" s="134"/>
      <c r="K18" s="134"/>
      <c r="L18" s="134"/>
      <c r="M18" s="134"/>
      <c r="N18" s="134"/>
    </row>
    <row r="19" ht="24" spans="1:14">
      <c r="A19" s="135" t="s">
        <v>259</v>
      </c>
      <c r="B19" s="138" t="s">
        <v>1</v>
      </c>
      <c r="C19" s="139"/>
      <c r="D19" s="135" t="s">
        <v>2</v>
      </c>
      <c r="E19" s="135" t="s">
        <v>6</v>
      </c>
      <c r="F19" s="135" t="s">
        <v>260</v>
      </c>
      <c r="G19" s="135" t="s">
        <v>7</v>
      </c>
      <c r="H19" s="135" t="s">
        <v>261</v>
      </c>
      <c r="I19" s="134"/>
      <c r="J19" s="134"/>
      <c r="K19" s="134"/>
      <c r="L19" s="134"/>
      <c r="M19" s="134"/>
      <c r="N19" s="134"/>
    </row>
    <row r="20" spans="1:14">
      <c r="A20" s="142" t="s">
        <v>262</v>
      </c>
      <c r="B20" s="143" t="s">
        <v>16</v>
      </c>
      <c r="C20" s="144"/>
      <c r="D20" s="135" t="s">
        <v>17</v>
      </c>
      <c r="E20" s="145">
        <f>C3</f>
        <v>66</v>
      </c>
      <c r="F20" s="146">
        <f>H3</f>
        <v>35.2941176470588</v>
      </c>
      <c r="G20" s="145">
        <f>I3</f>
        <v>1206</v>
      </c>
      <c r="H20" s="146">
        <f>N3</f>
        <v>49.1442542787286</v>
      </c>
      <c r="I20" s="134"/>
      <c r="J20" s="134"/>
      <c r="K20" s="134"/>
      <c r="L20" s="134"/>
      <c r="M20" s="134"/>
      <c r="N20" s="134"/>
    </row>
    <row r="21" spans="1:14">
      <c r="A21" s="147"/>
      <c r="B21" s="148"/>
      <c r="C21" s="149"/>
      <c r="D21" s="135" t="s">
        <v>80</v>
      </c>
      <c r="E21" s="145">
        <f>C4</f>
        <v>2</v>
      </c>
      <c r="F21" s="146">
        <f>H4</f>
        <v>1.06951871657754</v>
      </c>
      <c r="G21" s="145">
        <v>32</v>
      </c>
      <c r="H21" s="146">
        <f>N4</f>
        <v>1.3039934800326</v>
      </c>
      <c r="I21" s="134"/>
      <c r="J21" s="134"/>
      <c r="K21" s="134"/>
      <c r="L21" s="134"/>
      <c r="M21" s="134"/>
      <c r="N21" s="134"/>
    </row>
    <row r="22" spans="1:14">
      <c r="A22" s="147"/>
      <c r="B22" s="150"/>
      <c r="C22" s="151"/>
      <c r="D22" s="135" t="s">
        <v>256</v>
      </c>
      <c r="E22" s="145">
        <f t="shared" ref="E22:E32" si="3">C5</f>
        <v>8</v>
      </c>
      <c r="F22" s="146">
        <f t="shared" ref="F22:F32" si="4">H5</f>
        <v>4.27807486631016</v>
      </c>
      <c r="G22" s="145">
        <f t="shared" ref="G22:G32" si="5">I5</f>
        <v>128</v>
      </c>
      <c r="H22" s="146">
        <f t="shared" ref="H22:H32" si="6">N5</f>
        <v>5.2159739201304</v>
      </c>
      <c r="I22" s="134"/>
      <c r="J22" s="134"/>
      <c r="K22" s="134"/>
      <c r="L22" s="134"/>
      <c r="M22" s="134"/>
      <c r="N22" s="134"/>
    </row>
    <row r="23" spans="1:14">
      <c r="A23" s="147"/>
      <c r="B23" s="138" t="s">
        <v>95</v>
      </c>
      <c r="C23" s="139"/>
      <c r="D23" s="135" t="s">
        <v>17</v>
      </c>
      <c r="E23" s="145">
        <f t="shared" si="3"/>
        <v>17</v>
      </c>
      <c r="F23" s="146">
        <f t="shared" si="4"/>
        <v>9.09090909090909</v>
      </c>
      <c r="G23" s="145">
        <f t="shared" si="5"/>
        <v>272</v>
      </c>
      <c r="H23" s="146">
        <f t="shared" si="6"/>
        <v>11.0839445802771</v>
      </c>
      <c r="I23" s="134"/>
      <c r="J23" s="134"/>
      <c r="K23" s="134"/>
      <c r="L23" s="134"/>
      <c r="M23" s="134"/>
      <c r="N23" s="134"/>
    </row>
    <row r="24" ht="36" spans="1:14">
      <c r="A24" s="147"/>
      <c r="B24" s="142" t="s">
        <v>263</v>
      </c>
      <c r="C24" s="135" t="s">
        <v>112</v>
      </c>
      <c r="D24" s="135" t="s">
        <v>17</v>
      </c>
      <c r="E24" s="145">
        <f t="shared" si="3"/>
        <v>27</v>
      </c>
      <c r="F24" s="146">
        <f t="shared" si="4"/>
        <v>14.4385026737968</v>
      </c>
      <c r="G24" s="145">
        <f t="shared" si="5"/>
        <v>432</v>
      </c>
      <c r="H24" s="146">
        <f t="shared" si="6"/>
        <v>17.6039119804401</v>
      </c>
      <c r="I24" s="134"/>
      <c r="J24" s="134"/>
      <c r="K24" s="134"/>
      <c r="L24" s="134"/>
      <c r="M24" s="134"/>
      <c r="N24" s="134"/>
    </row>
    <row r="25" ht="24" spans="1:14">
      <c r="A25" s="147"/>
      <c r="B25" s="147"/>
      <c r="C25" s="135" t="s">
        <v>138</v>
      </c>
      <c r="D25" s="135" t="s">
        <v>80</v>
      </c>
      <c r="E25" s="145">
        <f t="shared" si="3"/>
        <v>5</v>
      </c>
      <c r="F25" s="146">
        <f t="shared" si="4"/>
        <v>2.67379679144385</v>
      </c>
      <c r="G25" s="145">
        <f t="shared" si="5"/>
        <v>80</v>
      </c>
      <c r="H25" s="146">
        <f t="shared" si="6"/>
        <v>3.2599837000815</v>
      </c>
      <c r="I25" s="134"/>
      <c r="J25" s="134"/>
      <c r="K25" s="134"/>
      <c r="L25" s="134"/>
      <c r="M25" s="134"/>
      <c r="N25" s="134"/>
    </row>
    <row r="26" ht="24" spans="1:14">
      <c r="A26" s="152"/>
      <c r="B26" s="152"/>
      <c r="C26" s="135" t="s">
        <v>154</v>
      </c>
      <c r="D26" s="135" t="s">
        <v>256</v>
      </c>
      <c r="E26" s="145">
        <f t="shared" si="3"/>
        <v>2</v>
      </c>
      <c r="F26" s="146">
        <f t="shared" si="4"/>
        <v>1.06951871657754</v>
      </c>
      <c r="G26" s="145">
        <f t="shared" si="5"/>
        <v>32</v>
      </c>
      <c r="H26" s="146">
        <f t="shared" si="6"/>
        <v>1.3039934800326</v>
      </c>
      <c r="I26" s="134"/>
      <c r="J26" s="134"/>
      <c r="K26" s="134"/>
      <c r="L26" s="134"/>
      <c r="M26" s="134"/>
      <c r="N26" s="134"/>
    </row>
    <row r="27" spans="1:14">
      <c r="A27" s="142" t="s">
        <v>264</v>
      </c>
      <c r="B27" s="138" t="s">
        <v>164</v>
      </c>
      <c r="C27" s="139"/>
      <c r="D27" s="135" t="s">
        <v>17</v>
      </c>
      <c r="E27" s="145">
        <f t="shared" si="3"/>
        <v>12</v>
      </c>
      <c r="F27" s="146">
        <f t="shared" si="4"/>
        <v>6.41711229946524</v>
      </c>
      <c r="G27" s="145">
        <f t="shared" si="5"/>
        <v>156</v>
      </c>
      <c r="H27" s="146">
        <f t="shared" si="6"/>
        <v>6.35696821515892</v>
      </c>
      <c r="I27" s="134"/>
      <c r="J27" s="134"/>
      <c r="K27" s="134"/>
      <c r="L27" s="134"/>
      <c r="M27" s="134"/>
      <c r="N27" s="134"/>
    </row>
    <row r="28" spans="1:14">
      <c r="A28" s="147"/>
      <c r="B28" s="138" t="s">
        <v>192</v>
      </c>
      <c r="C28" s="139"/>
      <c r="D28" s="135" t="s">
        <v>17</v>
      </c>
      <c r="E28" s="145">
        <f t="shared" si="3"/>
        <v>5.5</v>
      </c>
      <c r="F28" s="146">
        <f t="shared" si="4"/>
        <v>2.94117647058824</v>
      </c>
      <c r="G28" s="145">
        <f t="shared" si="5"/>
        <v>60</v>
      </c>
      <c r="H28" s="146">
        <f t="shared" si="6"/>
        <v>2.44498777506112</v>
      </c>
      <c r="I28" s="134"/>
      <c r="J28" s="134"/>
      <c r="K28" s="134"/>
      <c r="L28" s="134"/>
      <c r="M28" s="134"/>
      <c r="N28" s="134"/>
    </row>
    <row r="29" spans="1:14">
      <c r="A29" s="147"/>
      <c r="B29" s="143" t="s">
        <v>209</v>
      </c>
      <c r="C29" s="144"/>
      <c r="D29" s="135" t="s">
        <v>17</v>
      </c>
      <c r="E29" s="145">
        <f t="shared" si="3"/>
        <v>34</v>
      </c>
      <c r="F29" s="146">
        <f t="shared" si="4"/>
        <v>18.1818181818182</v>
      </c>
      <c r="G29" s="145">
        <f t="shared" si="5"/>
        <v>44</v>
      </c>
      <c r="H29" s="146">
        <f t="shared" si="6"/>
        <v>1.79299103504482</v>
      </c>
      <c r="I29" s="134"/>
      <c r="J29" s="134"/>
      <c r="K29" s="134"/>
      <c r="L29" s="134"/>
      <c r="M29" s="134"/>
      <c r="N29" s="134"/>
    </row>
    <row r="30" spans="1:14">
      <c r="A30" s="147"/>
      <c r="B30" s="150"/>
      <c r="C30" s="151"/>
      <c r="D30" s="135" t="s">
        <v>84</v>
      </c>
      <c r="E30" s="145">
        <f t="shared" si="3"/>
        <v>0.5</v>
      </c>
      <c r="F30" s="146">
        <f t="shared" si="4"/>
        <v>0.267379679144385</v>
      </c>
      <c r="G30" s="145">
        <f t="shared" si="5"/>
        <v>12</v>
      </c>
      <c r="H30" s="146">
        <f t="shared" si="6"/>
        <v>0.488997555012225</v>
      </c>
      <c r="I30" s="134"/>
      <c r="J30" s="134"/>
      <c r="K30" s="134"/>
      <c r="L30" s="134"/>
      <c r="M30" s="134"/>
      <c r="N30" s="134"/>
    </row>
    <row r="31" spans="1:14">
      <c r="A31" s="152"/>
      <c r="B31" s="138" t="s">
        <v>257</v>
      </c>
      <c r="C31" s="139"/>
      <c r="D31" s="135" t="s">
        <v>17</v>
      </c>
      <c r="E31" s="145">
        <f t="shared" si="3"/>
        <v>8</v>
      </c>
      <c r="F31" s="146">
        <f t="shared" si="4"/>
        <v>4.27807486631016</v>
      </c>
      <c r="G31" s="145">
        <f t="shared" si="5"/>
        <v>0</v>
      </c>
      <c r="H31" s="146">
        <f t="shared" si="6"/>
        <v>0</v>
      </c>
      <c r="I31" s="134"/>
      <c r="J31" s="134"/>
      <c r="K31" s="134"/>
      <c r="L31" s="134"/>
      <c r="M31" s="134"/>
      <c r="N31" s="134"/>
    </row>
    <row r="32" spans="1:14">
      <c r="A32" s="138" t="s">
        <v>83</v>
      </c>
      <c r="B32" s="153"/>
      <c r="C32" s="153"/>
      <c r="D32" s="139"/>
      <c r="E32" s="145">
        <f t="shared" si="3"/>
        <v>187</v>
      </c>
      <c r="F32" s="146">
        <f t="shared" si="4"/>
        <v>100</v>
      </c>
      <c r="G32" s="145">
        <f t="shared" si="5"/>
        <v>2454</v>
      </c>
      <c r="H32" s="146">
        <f t="shared" si="6"/>
        <v>100</v>
      </c>
      <c r="I32" s="134"/>
      <c r="J32" s="134"/>
      <c r="K32" s="134"/>
      <c r="L32" s="134"/>
      <c r="M32" s="134"/>
      <c r="N32" s="134"/>
    </row>
    <row r="33" spans="1:14">
      <c r="A33" s="138" t="s">
        <v>265</v>
      </c>
      <c r="B33" s="153"/>
      <c r="C33" s="153"/>
      <c r="D33" s="139"/>
      <c r="E33" s="145">
        <f>SUM(E3:G9)</f>
        <v>8.5</v>
      </c>
      <c r="F33" s="154">
        <f>E33*100/E32</f>
        <v>4.54545454545455</v>
      </c>
      <c r="G33" s="145"/>
      <c r="H33" s="146"/>
      <c r="I33" s="134"/>
      <c r="J33" s="134"/>
      <c r="K33" s="134"/>
      <c r="L33" s="134"/>
      <c r="M33" s="134"/>
      <c r="N33" s="134"/>
    </row>
    <row r="34" spans="1:14">
      <c r="A34" s="138" t="s">
        <v>264</v>
      </c>
      <c r="B34" s="153"/>
      <c r="C34" s="153"/>
      <c r="D34" s="139"/>
      <c r="E34" s="145">
        <f>SUM(E10:G14)</f>
        <v>60</v>
      </c>
      <c r="F34" s="154">
        <f>E34*100/E32</f>
        <v>32.0855614973262</v>
      </c>
      <c r="G34" s="145"/>
      <c r="H34" s="146"/>
      <c r="I34" s="134"/>
      <c r="J34" s="134"/>
      <c r="K34" s="134"/>
      <c r="L34" s="134"/>
      <c r="M34" s="134"/>
      <c r="N34" s="134"/>
    </row>
    <row r="35" spans="1:14">
      <c r="A35" s="155" t="s">
        <v>266</v>
      </c>
      <c r="B35" s="156"/>
      <c r="C35" s="156"/>
      <c r="D35" s="157"/>
      <c r="E35" s="145">
        <f>E33+E34</f>
        <v>68.5</v>
      </c>
      <c r="F35" s="154">
        <f>E35*100/E32</f>
        <v>36.6310160427808</v>
      </c>
      <c r="G35" s="158"/>
      <c r="H35" s="158"/>
      <c r="I35" s="134"/>
      <c r="J35" s="134"/>
      <c r="K35" s="134"/>
      <c r="L35" s="134"/>
      <c r="M35" s="134"/>
      <c r="N35" s="134"/>
    </row>
    <row r="36" spans="1:14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</row>
    <row r="37" spans="1:14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</row>
    <row r="38" spans="1:14">
      <c r="A38" s="141" t="s">
        <v>267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34"/>
      <c r="N38" s="134"/>
    </row>
    <row r="39" ht="15.75" customHeight="1" spans="1:14">
      <c r="A39" s="159" t="s">
        <v>268</v>
      </c>
      <c r="B39" s="160"/>
      <c r="C39" s="160"/>
      <c r="D39" s="160"/>
      <c r="E39" s="161"/>
      <c r="F39" s="159" t="s">
        <v>269</v>
      </c>
      <c r="G39" s="160"/>
      <c r="H39" s="160"/>
      <c r="I39" s="160"/>
      <c r="J39" s="160"/>
      <c r="K39" s="160"/>
      <c r="L39" s="161"/>
      <c r="M39" s="134"/>
      <c r="N39" s="134"/>
    </row>
    <row r="40" ht="15.75" customHeight="1" spans="1:14">
      <c r="A40" s="162" t="s">
        <v>270</v>
      </c>
      <c r="B40" s="163" t="s">
        <v>271</v>
      </c>
      <c r="C40" s="164"/>
      <c r="D40" s="164"/>
      <c r="E40" s="165"/>
      <c r="F40" s="162" t="s">
        <v>270</v>
      </c>
      <c r="G40" s="163" t="s">
        <v>271</v>
      </c>
      <c r="H40" s="164"/>
      <c r="I40" s="164"/>
      <c r="J40" s="164"/>
      <c r="K40" s="164"/>
      <c r="L40" s="165"/>
      <c r="M40" s="134"/>
      <c r="N40" s="134"/>
    </row>
    <row r="41" s="132" customFormat="1" ht="47.25" spans="1:16">
      <c r="A41" s="166"/>
      <c r="B41" s="167" t="s">
        <v>272</v>
      </c>
      <c r="C41" s="167" t="s">
        <v>273</v>
      </c>
      <c r="D41" s="167" t="s">
        <v>274</v>
      </c>
      <c r="E41" s="167" t="s">
        <v>275</v>
      </c>
      <c r="F41" s="166"/>
      <c r="G41" s="167" t="s">
        <v>272</v>
      </c>
      <c r="H41" s="167" t="s">
        <v>273</v>
      </c>
      <c r="I41" s="167" t="s">
        <v>276</v>
      </c>
      <c r="J41" s="167" t="s">
        <v>274</v>
      </c>
      <c r="K41" s="167" t="s">
        <v>275</v>
      </c>
      <c r="L41" s="167" t="s">
        <v>277</v>
      </c>
      <c r="M41" s="168"/>
      <c r="N41" s="168"/>
      <c r="O41" s="168"/>
      <c r="P41" s="168"/>
    </row>
    <row r="42" ht="15.75" spans="1:14">
      <c r="A42" s="167">
        <f>B42+C42</f>
        <v>2454</v>
      </c>
      <c r="B42" s="167">
        <f>I3+I6+I7+I10+I11+I12+I14</f>
        <v>2170</v>
      </c>
      <c r="C42" s="167">
        <f>I4+I5+I8+I9+I13</f>
        <v>284</v>
      </c>
      <c r="D42" s="167">
        <f>SUM(L3:L9)+J15+K15</f>
        <v>1986</v>
      </c>
      <c r="E42" s="167">
        <f>SUM(L10:L13)</f>
        <v>212</v>
      </c>
      <c r="F42" s="167">
        <f>G42+H42</f>
        <v>187</v>
      </c>
      <c r="G42" s="167">
        <f>C3+C6+C7+C10+C11+C12+C14</f>
        <v>169.5</v>
      </c>
      <c r="H42" s="167">
        <f>C4+C5+C8+C9+C13</f>
        <v>17.5</v>
      </c>
      <c r="I42" s="167">
        <f>SUM(G3:G13)</f>
        <v>41</v>
      </c>
      <c r="J42" s="167">
        <f>SUM(F3:F9)+D15+E15</f>
        <v>129</v>
      </c>
      <c r="K42" s="167">
        <f>SUM(F10:F13)</f>
        <v>9</v>
      </c>
      <c r="L42" s="167">
        <f>C14</f>
        <v>8</v>
      </c>
      <c r="M42" s="134"/>
      <c r="N42" s="134"/>
    </row>
    <row r="43" spans="9:9">
      <c r="I43" s="169"/>
    </row>
  </sheetData>
  <mergeCells count="25">
    <mergeCell ref="A1:D1"/>
    <mergeCell ref="A15:B15"/>
    <mergeCell ref="A18:H18"/>
    <mergeCell ref="B19:C19"/>
    <mergeCell ref="B23:C23"/>
    <mergeCell ref="B27:C27"/>
    <mergeCell ref="B28:C28"/>
    <mergeCell ref="B31:C31"/>
    <mergeCell ref="A32:D32"/>
    <mergeCell ref="A33:D33"/>
    <mergeCell ref="A34:D34"/>
    <mergeCell ref="A35:D35"/>
    <mergeCell ref="A38:L38"/>
    <mergeCell ref="A39:E39"/>
    <mergeCell ref="F39:L39"/>
    <mergeCell ref="B40:E40"/>
    <mergeCell ref="G40:L40"/>
    <mergeCell ref="M41:P41"/>
    <mergeCell ref="A20:A26"/>
    <mergeCell ref="A27:A31"/>
    <mergeCell ref="A40:A41"/>
    <mergeCell ref="B24:B26"/>
    <mergeCell ref="F40:F41"/>
    <mergeCell ref="B29:C30"/>
    <mergeCell ref="B20:C22"/>
  </mergeCells>
  <printOptions horizontalCentered="1"/>
  <pageMargins left="0" right="0" top="0" bottom="0" header="0" footer="0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4"/>
  <sheetViews>
    <sheetView tabSelected="1" zoomScale="120" zoomScaleNormal="120" workbookViewId="0">
      <pane ySplit="3" topLeftCell="A49" activePane="bottomLeft" state="frozen"/>
      <selection/>
      <selection pane="bottomLeft" activeCell="R20" sqref="R20:T22"/>
    </sheetView>
  </sheetViews>
  <sheetFormatPr defaultColWidth="9" defaultRowHeight="14.25"/>
  <cols>
    <col min="1" max="1" width="8.75" style="2" customWidth="1"/>
    <col min="2" max="2" width="4.625" style="2" customWidth="1"/>
    <col min="3" max="3" width="4.375" style="2" customWidth="1"/>
    <col min="4" max="4" width="6.625" style="3" customWidth="1"/>
    <col min="5" max="5" width="15.25" style="2" customWidth="1"/>
    <col min="6" max="6" width="3.875" style="2" customWidth="1"/>
    <col min="7" max="7" width="4.375" style="2" customWidth="1"/>
    <col min="8" max="8" width="4" style="2" customWidth="1"/>
    <col min="9" max="15" width="2.75" style="2" customWidth="1"/>
    <col min="16" max="16" width="3.625" style="2" customWidth="1"/>
    <col min="17" max="17" width="6.75" style="2" customWidth="1"/>
    <col min="18" max="16384" width="9" style="2"/>
  </cols>
  <sheetData>
    <row r="1" customHeight="1" spans="1:17">
      <c r="A1" s="4" t="s">
        <v>278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9"/>
      <c r="H2" s="9"/>
      <c r="I2" s="9"/>
      <c r="J2" s="60"/>
      <c r="K2" s="8" t="s">
        <v>7</v>
      </c>
      <c r="L2" s="9"/>
      <c r="M2" s="9"/>
      <c r="N2" s="9"/>
      <c r="O2" s="60"/>
      <c r="P2" s="6" t="s">
        <v>8</v>
      </c>
      <c r="Q2" s="6" t="s">
        <v>9</v>
      </c>
    </row>
    <row r="3" ht="47" customHeight="1" spans="1:17">
      <c r="A3" s="10"/>
      <c r="B3" s="10"/>
      <c r="C3" s="11"/>
      <c r="D3" s="10"/>
      <c r="E3" s="10"/>
      <c r="F3" s="12" t="s">
        <v>10</v>
      </c>
      <c r="G3" s="12" t="s">
        <v>11</v>
      </c>
      <c r="H3" s="12" t="s">
        <v>12</v>
      </c>
      <c r="I3" s="12" t="s">
        <v>13</v>
      </c>
      <c r="J3" s="12" t="s">
        <v>14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15</v>
      </c>
      <c r="P3" s="10"/>
      <c r="Q3" s="10"/>
    </row>
    <row r="4" ht="21" spans="1:17">
      <c r="A4" s="13" t="s">
        <v>16</v>
      </c>
      <c r="B4" s="14" t="s">
        <v>17</v>
      </c>
      <c r="C4" s="15">
        <v>1</v>
      </c>
      <c r="D4" s="16" t="s">
        <v>18</v>
      </c>
      <c r="E4" s="17" t="s">
        <v>19</v>
      </c>
      <c r="F4" s="18">
        <v>2.5</v>
      </c>
      <c r="G4" s="18">
        <v>2</v>
      </c>
      <c r="H4" s="18">
        <v>0.5</v>
      </c>
      <c r="I4" s="18"/>
      <c r="J4" s="18"/>
      <c r="K4" s="18">
        <v>40</v>
      </c>
      <c r="L4" s="18">
        <v>32</v>
      </c>
      <c r="M4" s="18">
        <v>8</v>
      </c>
      <c r="N4" s="18"/>
      <c r="O4" s="18"/>
      <c r="P4" s="51" t="s">
        <v>20</v>
      </c>
      <c r="Q4" s="17"/>
    </row>
    <row r="5" ht="21" spans="1:17">
      <c r="A5" s="13" t="s">
        <v>16</v>
      </c>
      <c r="B5" s="14" t="s">
        <v>17</v>
      </c>
      <c r="C5" s="15">
        <v>1</v>
      </c>
      <c r="D5" s="16" t="s">
        <v>21</v>
      </c>
      <c r="E5" s="17" t="s">
        <v>22</v>
      </c>
      <c r="F5" s="18"/>
      <c r="G5" s="18"/>
      <c r="H5" s="18"/>
      <c r="I5" s="18"/>
      <c r="J5" s="18"/>
      <c r="K5" s="18">
        <v>16</v>
      </c>
      <c r="L5" s="18"/>
      <c r="M5" s="18"/>
      <c r="N5" s="18"/>
      <c r="O5" s="18">
        <v>16</v>
      </c>
      <c r="P5" s="51" t="s">
        <v>23</v>
      </c>
      <c r="Q5" s="17"/>
    </row>
    <row r="6" ht="37.5" customHeight="1" spans="1:17">
      <c r="A6" s="13" t="s">
        <v>16</v>
      </c>
      <c r="B6" s="14" t="s">
        <v>17</v>
      </c>
      <c r="C6" s="14">
        <v>1</v>
      </c>
      <c r="D6" s="14" t="s">
        <v>25</v>
      </c>
      <c r="E6" s="17" t="s">
        <v>26</v>
      </c>
      <c r="F6" s="17">
        <v>4</v>
      </c>
      <c r="G6" s="17">
        <v>4</v>
      </c>
      <c r="H6" s="17"/>
      <c r="I6" s="17"/>
      <c r="J6" s="17"/>
      <c r="K6" s="17">
        <v>64</v>
      </c>
      <c r="L6" s="17">
        <v>64</v>
      </c>
      <c r="M6" s="17"/>
      <c r="N6" s="17"/>
      <c r="O6" s="17"/>
      <c r="P6" s="17" t="s">
        <v>20</v>
      </c>
      <c r="Q6" s="17"/>
    </row>
    <row r="7" ht="21" spans="1:17">
      <c r="A7" s="13" t="s">
        <v>16</v>
      </c>
      <c r="B7" s="14" t="s">
        <v>17</v>
      </c>
      <c r="C7" s="14">
        <v>1</v>
      </c>
      <c r="D7" s="14" t="s">
        <v>27</v>
      </c>
      <c r="E7" s="17" t="s">
        <v>28</v>
      </c>
      <c r="F7" s="17">
        <v>5</v>
      </c>
      <c r="G7" s="17">
        <v>5</v>
      </c>
      <c r="H7" s="17"/>
      <c r="I7" s="17"/>
      <c r="J7" s="17"/>
      <c r="K7" s="17">
        <v>80</v>
      </c>
      <c r="L7" s="17">
        <v>80</v>
      </c>
      <c r="M7" s="17"/>
      <c r="N7" s="17"/>
      <c r="O7" s="17"/>
      <c r="P7" s="17" t="s">
        <v>20</v>
      </c>
      <c r="Q7" s="17"/>
    </row>
    <row r="8" ht="21" spans="1:17">
      <c r="A8" s="13" t="s">
        <v>16</v>
      </c>
      <c r="B8" s="14" t="s">
        <v>17</v>
      </c>
      <c r="C8" s="14">
        <v>1</v>
      </c>
      <c r="D8" s="14" t="s">
        <v>29</v>
      </c>
      <c r="E8" s="17" t="s">
        <v>30</v>
      </c>
      <c r="F8" s="17">
        <v>1</v>
      </c>
      <c r="G8" s="17"/>
      <c r="H8" s="17">
        <v>1</v>
      </c>
      <c r="I8" s="17"/>
      <c r="J8" s="17"/>
      <c r="K8" s="17">
        <v>36</v>
      </c>
      <c r="L8" s="17"/>
      <c r="M8" s="17">
        <v>28</v>
      </c>
      <c r="N8" s="17"/>
      <c r="O8" s="17">
        <v>8</v>
      </c>
      <c r="P8" s="17" t="s">
        <v>23</v>
      </c>
      <c r="Q8" s="17"/>
    </row>
    <row r="9" ht="21" spans="1:17">
      <c r="A9" s="13" t="s">
        <v>16</v>
      </c>
      <c r="B9" s="14" t="s">
        <v>17</v>
      </c>
      <c r="C9" s="14" t="s">
        <v>24</v>
      </c>
      <c r="D9" s="14" t="s">
        <v>31</v>
      </c>
      <c r="E9" s="17" t="s">
        <v>32</v>
      </c>
      <c r="F9" s="17">
        <v>1.5</v>
      </c>
      <c r="G9" s="17">
        <v>1.5</v>
      </c>
      <c r="H9" s="17"/>
      <c r="I9" s="17"/>
      <c r="J9" s="17"/>
      <c r="K9" s="17">
        <v>24</v>
      </c>
      <c r="L9" s="17"/>
      <c r="M9" s="17"/>
      <c r="N9" s="17"/>
      <c r="O9" s="17">
        <v>24</v>
      </c>
      <c r="P9" s="17" t="s">
        <v>23</v>
      </c>
      <c r="Q9" s="17"/>
    </row>
    <row r="10" ht="21" spans="1:17">
      <c r="A10" s="13" t="s">
        <v>16</v>
      </c>
      <c r="B10" s="14" t="s">
        <v>17</v>
      </c>
      <c r="C10" s="14" t="s">
        <v>24</v>
      </c>
      <c r="D10" s="14" t="s">
        <v>33</v>
      </c>
      <c r="E10" s="17" t="s">
        <v>34</v>
      </c>
      <c r="F10" s="17">
        <v>0.5</v>
      </c>
      <c r="G10" s="17">
        <v>0.5</v>
      </c>
      <c r="H10" s="17"/>
      <c r="I10" s="17"/>
      <c r="J10" s="17"/>
      <c r="K10" s="17">
        <v>8</v>
      </c>
      <c r="L10" s="17">
        <v>8</v>
      </c>
      <c r="M10" s="17"/>
      <c r="N10" s="17"/>
      <c r="O10" s="17"/>
      <c r="P10" s="17" t="s">
        <v>23</v>
      </c>
      <c r="Q10" s="17"/>
    </row>
    <row r="11" ht="21" spans="1:17">
      <c r="A11" s="13" t="s">
        <v>95</v>
      </c>
      <c r="B11" s="14" t="s">
        <v>17</v>
      </c>
      <c r="C11" s="14">
        <v>1</v>
      </c>
      <c r="D11" s="14" t="s">
        <v>96</v>
      </c>
      <c r="E11" s="17" t="s">
        <v>97</v>
      </c>
      <c r="F11" s="17">
        <v>2</v>
      </c>
      <c r="G11" s="17">
        <v>2</v>
      </c>
      <c r="H11" s="17"/>
      <c r="I11" s="17"/>
      <c r="J11" s="17"/>
      <c r="K11" s="17">
        <v>32</v>
      </c>
      <c r="L11" s="17">
        <v>28</v>
      </c>
      <c r="M11" s="17"/>
      <c r="N11" s="17"/>
      <c r="O11" s="17">
        <v>4</v>
      </c>
      <c r="P11" s="17" t="s">
        <v>20</v>
      </c>
      <c r="Q11" s="17"/>
    </row>
    <row r="12" ht="21" spans="1:22">
      <c r="A12" s="19" t="s">
        <v>112</v>
      </c>
      <c r="B12" s="20" t="s">
        <v>17</v>
      </c>
      <c r="C12" s="20" t="s">
        <v>24</v>
      </c>
      <c r="D12" s="20" t="s">
        <v>113</v>
      </c>
      <c r="E12" s="21" t="s">
        <v>114</v>
      </c>
      <c r="F12" s="21">
        <v>0.5</v>
      </c>
      <c r="G12" s="21">
        <v>0.5</v>
      </c>
      <c r="H12" s="21"/>
      <c r="I12" s="21"/>
      <c r="J12" s="21"/>
      <c r="K12" s="21">
        <v>8</v>
      </c>
      <c r="L12" s="21">
        <v>8</v>
      </c>
      <c r="M12" s="21"/>
      <c r="N12" s="21"/>
      <c r="O12" s="21"/>
      <c r="P12" s="21" t="s">
        <v>23</v>
      </c>
      <c r="Q12" s="21"/>
      <c r="S12" s="70" t="s">
        <v>279</v>
      </c>
      <c r="T12" s="70"/>
      <c r="U12" s="70"/>
      <c r="V12" s="70"/>
    </row>
    <row r="13" spans="1:17">
      <c r="A13" s="13" t="s">
        <v>164</v>
      </c>
      <c r="B13" s="14" t="s">
        <v>17</v>
      </c>
      <c r="C13" s="14">
        <v>1</v>
      </c>
      <c r="D13" s="14" t="s">
        <v>165</v>
      </c>
      <c r="E13" s="17" t="s">
        <v>166</v>
      </c>
      <c r="F13" s="17">
        <v>1</v>
      </c>
      <c r="G13" s="17"/>
      <c r="H13" s="17"/>
      <c r="I13" s="17">
        <v>1</v>
      </c>
      <c r="J13" s="17"/>
      <c r="K13" s="17">
        <v>24</v>
      </c>
      <c r="L13" s="17"/>
      <c r="M13" s="17"/>
      <c r="N13" s="17">
        <v>24</v>
      </c>
      <c r="O13" s="17"/>
      <c r="P13" s="17" t="s">
        <v>23</v>
      </c>
      <c r="Q13" s="17"/>
    </row>
    <row r="14" s="1" customFormat="1" spans="1:22">
      <c r="A14" s="19" t="s">
        <v>164</v>
      </c>
      <c r="B14" s="20" t="s">
        <v>17</v>
      </c>
      <c r="C14" s="20">
        <v>1</v>
      </c>
      <c r="D14" s="20" t="s">
        <v>173</v>
      </c>
      <c r="E14" s="21" t="s">
        <v>174</v>
      </c>
      <c r="F14" s="21">
        <v>1</v>
      </c>
      <c r="G14" s="21"/>
      <c r="H14" s="21"/>
      <c r="I14" s="21"/>
      <c r="J14" s="21">
        <v>1</v>
      </c>
      <c r="K14" s="21">
        <v>30</v>
      </c>
      <c r="L14" s="21"/>
      <c r="M14" s="21">
        <v>30</v>
      </c>
      <c r="N14" s="21"/>
      <c r="O14" s="21"/>
      <c r="P14" s="21" t="s">
        <v>23</v>
      </c>
      <c r="Q14" s="21" t="s">
        <v>172</v>
      </c>
      <c r="S14" s="71" t="s">
        <v>280</v>
      </c>
      <c r="T14" s="71"/>
      <c r="U14" s="71"/>
      <c r="V14" s="71"/>
    </row>
    <row r="15" spans="1:17">
      <c r="A15" s="13" t="s">
        <v>164</v>
      </c>
      <c r="B15" s="14" t="s">
        <v>17</v>
      </c>
      <c r="C15" s="14">
        <v>1</v>
      </c>
      <c r="D15" s="14" t="s">
        <v>167</v>
      </c>
      <c r="E15" s="17" t="s">
        <v>168</v>
      </c>
      <c r="F15" s="17">
        <v>2</v>
      </c>
      <c r="G15" s="17"/>
      <c r="H15" s="17"/>
      <c r="I15" s="17"/>
      <c r="J15" s="17">
        <v>2</v>
      </c>
      <c r="K15" s="17"/>
      <c r="L15" s="17"/>
      <c r="M15" s="17"/>
      <c r="N15" s="17"/>
      <c r="O15" s="17"/>
      <c r="P15" s="17" t="s">
        <v>23</v>
      </c>
      <c r="Q15" s="17" t="s">
        <v>169</v>
      </c>
    </row>
    <row r="16" ht="30" customHeight="1" spans="1:17">
      <c r="A16" s="13" t="s">
        <v>16</v>
      </c>
      <c r="B16" s="14" t="s">
        <v>17</v>
      </c>
      <c r="C16" s="14">
        <v>1</v>
      </c>
      <c r="D16" s="14" t="s">
        <v>35</v>
      </c>
      <c r="E16" s="17" t="s">
        <v>36</v>
      </c>
      <c r="F16" s="17">
        <v>2</v>
      </c>
      <c r="G16" s="17">
        <v>1</v>
      </c>
      <c r="H16" s="17">
        <v>1</v>
      </c>
      <c r="I16" s="17"/>
      <c r="J16" s="17"/>
      <c r="K16" s="17">
        <v>32</v>
      </c>
      <c r="L16" s="17">
        <v>16</v>
      </c>
      <c r="M16" s="17">
        <v>16</v>
      </c>
      <c r="N16" s="17"/>
      <c r="O16" s="17"/>
      <c r="P16" s="17" t="s">
        <v>23</v>
      </c>
      <c r="Q16" s="17" t="s">
        <v>281</v>
      </c>
    </row>
    <row r="17" spans="1:17">
      <c r="A17" s="22" t="s">
        <v>164</v>
      </c>
      <c r="B17" s="14" t="s">
        <v>17</v>
      </c>
      <c r="C17" s="15">
        <v>1</v>
      </c>
      <c r="D17" s="16" t="s">
        <v>170</v>
      </c>
      <c r="E17" s="17" t="s">
        <v>171</v>
      </c>
      <c r="F17" s="17">
        <v>1</v>
      </c>
      <c r="G17" s="17"/>
      <c r="H17" s="17"/>
      <c r="I17" s="17"/>
      <c r="J17" s="17">
        <v>1</v>
      </c>
      <c r="K17" s="17"/>
      <c r="L17" s="17"/>
      <c r="M17" s="17"/>
      <c r="N17" s="17"/>
      <c r="O17" s="17"/>
      <c r="P17" s="17" t="s">
        <v>23</v>
      </c>
      <c r="Q17" s="17" t="s">
        <v>172</v>
      </c>
    </row>
    <row r="18" spans="1:17">
      <c r="A18" s="23"/>
      <c r="B18" s="24"/>
      <c r="C18" s="25">
        <v>1</v>
      </c>
      <c r="D18" s="25" t="s">
        <v>78</v>
      </c>
      <c r="E18" s="26"/>
      <c r="F18" s="27">
        <f t="shared" ref="F18:O18" si="0">SUM(F4:F17)</f>
        <v>24</v>
      </c>
      <c r="G18" s="27">
        <f t="shared" si="0"/>
        <v>16.5</v>
      </c>
      <c r="H18" s="27">
        <f t="shared" si="0"/>
        <v>2.5</v>
      </c>
      <c r="I18" s="27">
        <f t="shared" si="0"/>
        <v>1</v>
      </c>
      <c r="J18" s="27">
        <f t="shared" si="0"/>
        <v>4</v>
      </c>
      <c r="K18" s="27">
        <f t="shared" si="0"/>
        <v>394</v>
      </c>
      <c r="L18" s="27">
        <f t="shared" si="0"/>
        <v>236</v>
      </c>
      <c r="M18" s="27">
        <f t="shared" si="0"/>
        <v>82</v>
      </c>
      <c r="N18" s="27">
        <f t="shared" si="0"/>
        <v>24</v>
      </c>
      <c r="O18" s="27">
        <f t="shared" si="0"/>
        <v>52</v>
      </c>
      <c r="P18" s="61" t="s">
        <v>79</v>
      </c>
      <c r="Q18" s="61" t="s">
        <v>79</v>
      </c>
    </row>
    <row r="19" spans="1:17">
      <c r="A19" s="13"/>
      <c r="B19" s="14"/>
      <c r="C19" s="28"/>
      <c r="D19" s="29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62"/>
      <c r="Q19" s="72"/>
    </row>
    <row r="20" ht="21" spans="1:17">
      <c r="A20" s="13" t="s">
        <v>16</v>
      </c>
      <c r="B20" s="14" t="s">
        <v>17</v>
      </c>
      <c r="C20" s="15" t="s">
        <v>37</v>
      </c>
      <c r="D20" s="16" t="s">
        <v>38</v>
      </c>
      <c r="E20" s="17" t="s">
        <v>39</v>
      </c>
      <c r="F20" s="18">
        <v>1</v>
      </c>
      <c r="G20" s="18">
        <v>1</v>
      </c>
      <c r="H20" s="18"/>
      <c r="I20" s="18"/>
      <c r="J20" s="18"/>
      <c r="K20" s="18">
        <v>16</v>
      </c>
      <c r="L20" s="18">
        <v>16</v>
      </c>
      <c r="M20" s="18"/>
      <c r="N20" s="18"/>
      <c r="O20" s="18"/>
      <c r="P20" s="51" t="s">
        <v>23</v>
      </c>
      <c r="Q20" s="17"/>
    </row>
    <row r="21" ht="21" spans="1:17">
      <c r="A21" s="13" t="s">
        <v>16</v>
      </c>
      <c r="B21" s="14" t="s">
        <v>17</v>
      </c>
      <c r="C21" s="15">
        <v>2</v>
      </c>
      <c r="D21" s="16" t="s">
        <v>40</v>
      </c>
      <c r="E21" s="17" t="s">
        <v>41</v>
      </c>
      <c r="F21" s="18">
        <v>2.5</v>
      </c>
      <c r="G21" s="18">
        <v>2</v>
      </c>
      <c r="H21" s="18">
        <v>0.5</v>
      </c>
      <c r="I21" s="18"/>
      <c r="J21" s="18"/>
      <c r="K21" s="18">
        <v>40</v>
      </c>
      <c r="L21" s="18">
        <v>32</v>
      </c>
      <c r="M21" s="18">
        <v>8</v>
      </c>
      <c r="N21" s="18"/>
      <c r="O21" s="18"/>
      <c r="P21" s="63" t="s">
        <v>20</v>
      </c>
      <c r="Q21" s="17"/>
    </row>
    <row r="22" ht="21" spans="1:17">
      <c r="A22" s="13" t="s">
        <v>16</v>
      </c>
      <c r="B22" s="14" t="s">
        <v>17</v>
      </c>
      <c r="C22" s="15">
        <v>2</v>
      </c>
      <c r="D22" s="16" t="s">
        <v>21</v>
      </c>
      <c r="E22" s="17" t="s">
        <v>22</v>
      </c>
      <c r="F22" s="18"/>
      <c r="G22" s="18"/>
      <c r="H22" s="18"/>
      <c r="I22" s="18"/>
      <c r="J22" s="18"/>
      <c r="K22" s="18">
        <v>16</v>
      </c>
      <c r="L22" s="18"/>
      <c r="M22" s="18"/>
      <c r="N22" s="18"/>
      <c r="O22" s="18">
        <v>16</v>
      </c>
      <c r="P22" s="51" t="s">
        <v>23</v>
      </c>
      <c r="Q22" s="17"/>
    </row>
    <row r="23" ht="21" spans="1:17">
      <c r="A23" s="13" t="s">
        <v>16</v>
      </c>
      <c r="B23" s="14" t="s">
        <v>17</v>
      </c>
      <c r="C23" s="15">
        <v>2</v>
      </c>
      <c r="D23" s="16" t="s">
        <v>42</v>
      </c>
      <c r="E23" s="17" t="s">
        <v>43</v>
      </c>
      <c r="F23" s="18">
        <v>4</v>
      </c>
      <c r="G23" s="18">
        <v>4</v>
      </c>
      <c r="H23" s="18"/>
      <c r="I23" s="18"/>
      <c r="J23" s="18"/>
      <c r="K23" s="18">
        <v>64</v>
      </c>
      <c r="L23" s="18">
        <v>64</v>
      </c>
      <c r="M23" s="18"/>
      <c r="N23" s="18"/>
      <c r="O23" s="18"/>
      <c r="P23" s="18" t="s">
        <v>20</v>
      </c>
      <c r="Q23" s="73"/>
    </row>
    <row r="24" spans="1:17">
      <c r="A24" s="13"/>
      <c r="B24" s="14"/>
      <c r="C24" s="15"/>
      <c r="Q24" s="73"/>
    </row>
    <row r="25" ht="21" spans="1:17">
      <c r="A25" s="13" t="s">
        <v>16</v>
      </c>
      <c r="B25" s="14" t="s">
        <v>17</v>
      </c>
      <c r="C25" s="15">
        <v>2</v>
      </c>
      <c r="D25" s="16" t="s">
        <v>44</v>
      </c>
      <c r="E25" s="17" t="s">
        <v>45</v>
      </c>
      <c r="F25" s="18">
        <v>1</v>
      </c>
      <c r="G25" s="18"/>
      <c r="H25" s="18">
        <v>1</v>
      </c>
      <c r="I25" s="18"/>
      <c r="J25" s="18"/>
      <c r="K25" s="18">
        <v>36</v>
      </c>
      <c r="L25" s="18"/>
      <c r="M25" s="18">
        <v>32</v>
      </c>
      <c r="N25" s="18"/>
      <c r="O25" s="18">
        <v>4</v>
      </c>
      <c r="P25" s="51" t="s">
        <v>23</v>
      </c>
      <c r="Q25" s="17"/>
    </row>
    <row r="26" ht="21" spans="1:17">
      <c r="A26" s="13" t="s">
        <v>16</v>
      </c>
      <c r="B26" s="14" t="s">
        <v>17</v>
      </c>
      <c r="C26" s="15">
        <v>2</v>
      </c>
      <c r="D26" s="16" t="s">
        <v>46</v>
      </c>
      <c r="E26" s="17" t="s">
        <v>47</v>
      </c>
      <c r="F26" s="18">
        <v>5</v>
      </c>
      <c r="G26" s="18">
        <v>5</v>
      </c>
      <c r="H26" s="18"/>
      <c r="I26" s="18"/>
      <c r="J26" s="18"/>
      <c r="K26" s="37">
        <v>80</v>
      </c>
      <c r="L26" s="37">
        <v>80</v>
      </c>
      <c r="M26" s="18"/>
      <c r="N26" s="18"/>
      <c r="O26" s="18"/>
      <c r="P26" s="51" t="s">
        <v>20</v>
      </c>
      <c r="Q26" s="74"/>
    </row>
    <row r="27" ht="21" spans="1:17">
      <c r="A27" s="13" t="s">
        <v>16</v>
      </c>
      <c r="B27" s="14" t="s">
        <v>17</v>
      </c>
      <c r="C27" s="15" t="s">
        <v>37</v>
      </c>
      <c r="D27" s="29" t="s">
        <v>48</v>
      </c>
      <c r="E27" s="32" t="s">
        <v>49</v>
      </c>
      <c r="F27" s="18">
        <v>2</v>
      </c>
      <c r="G27" s="18">
        <v>2</v>
      </c>
      <c r="H27" s="18"/>
      <c r="I27" s="18"/>
      <c r="J27" s="18"/>
      <c r="K27" s="18">
        <v>32</v>
      </c>
      <c r="L27" s="18">
        <v>32</v>
      </c>
      <c r="M27" s="18"/>
      <c r="N27" s="18"/>
      <c r="O27" s="18"/>
      <c r="P27" s="51" t="s">
        <v>20</v>
      </c>
      <c r="Q27" s="74"/>
    </row>
    <row r="28" ht="21" spans="1:17">
      <c r="A28" s="13" t="s">
        <v>16</v>
      </c>
      <c r="B28" s="14" t="s">
        <v>17</v>
      </c>
      <c r="C28" s="33" t="s">
        <v>37</v>
      </c>
      <c r="D28" s="34" t="s">
        <v>282</v>
      </c>
      <c r="E28" s="35" t="s">
        <v>51</v>
      </c>
      <c r="F28" s="36">
        <v>2</v>
      </c>
      <c r="G28" s="37">
        <v>2</v>
      </c>
      <c r="H28" s="37"/>
      <c r="I28" s="37"/>
      <c r="J28" s="37"/>
      <c r="K28" s="37">
        <v>32</v>
      </c>
      <c r="L28" s="37">
        <v>32</v>
      </c>
      <c r="M28" s="37"/>
      <c r="N28" s="37"/>
      <c r="O28" s="37"/>
      <c r="P28" s="51" t="s">
        <v>20</v>
      </c>
      <c r="Q28" s="73"/>
    </row>
    <row r="29" spans="1:17">
      <c r="A29" s="22" t="s">
        <v>164</v>
      </c>
      <c r="B29" s="14" t="s">
        <v>80</v>
      </c>
      <c r="C29" s="38" t="s">
        <v>37</v>
      </c>
      <c r="D29" s="39" t="s">
        <v>81</v>
      </c>
      <c r="E29" s="40" t="s">
        <v>82</v>
      </c>
      <c r="F29" s="41">
        <v>2</v>
      </c>
      <c r="G29" s="18">
        <v>2</v>
      </c>
      <c r="H29" s="18"/>
      <c r="I29" s="18"/>
      <c r="J29" s="64"/>
      <c r="K29" s="18">
        <v>32</v>
      </c>
      <c r="L29" s="18">
        <v>32</v>
      </c>
      <c r="M29" s="18"/>
      <c r="N29" s="41"/>
      <c r="O29" s="18"/>
      <c r="P29" s="51" t="s">
        <v>23</v>
      </c>
      <c r="Q29" s="73"/>
    </row>
    <row r="30" ht="21" spans="1:17">
      <c r="A30" s="13" t="s">
        <v>95</v>
      </c>
      <c r="B30" s="14" t="s">
        <v>17</v>
      </c>
      <c r="C30" s="42" t="s">
        <v>37</v>
      </c>
      <c r="D30" s="43" t="s">
        <v>98</v>
      </c>
      <c r="E30" s="44" t="s">
        <v>99</v>
      </c>
      <c r="F30" s="45">
        <v>2</v>
      </c>
      <c r="G30" s="45">
        <v>2</v>
      </c>
      <c r="H30" s="45"/>
      <c r="I30" s="45"/>
      <c r="J30" s="45"/>
      <c r="K30" s="45">
        <v>32</v>
      </c>
      <c r="L30" s="45">
        <v>32</v>
      </c>
      <c r="M30" s="45"/>
      <c r="N30" s="45"/>
      <c r="O30" s="45"/>
      <c r="P30" s="65" t="s">
        <v>23</v>
      </c>
      <c r="Q30" s="73"/>
    </row>
    <row r="31" spans="1:17">
      <c r="A31" s="22" t="s">
        <v>164</v>
      </c>
      <c r="B31" s="14" t="s">
        <v>17</v>
      </c>
      <c r="C31" s="46" t="s">
        <v>37</v>
      </c>
      <c r="D31" s="29" t="s">
        <v>176</v>
      </c>
      <c r="E31" s="30" t="s">
        <v>177</v>
      </c>
      <c r="F31" s="47">
        <v>1</v>
      </c>
      <c r="G31" s="47"/>
      <c r="H31" s="47"/>
      <c r="I31" s="47">
        <v>1</v>
      </c>
      <c r="J31" s="47"/>
      <c r="K31" s="47">
        <v>24</v>
      </c>
      <c r="L31" s="47"/>
      <c r="M31" s="47"/>
      <c r="N31" s="47">
        <v>24</v>
      </c>
      <c r="O31" s="47"/>
      <c r="P31" s="62" t="s">
        <v>23</v>
      </c>
      <c r="Q31" s="75"/>
    </row>
    <row r="32" spans="1:17">
      <c r="A32" s="22" t="s">
        <v>192</v>
      </c>
      <c r="B32" s="14" t="s">
        <v>17</v>
      </c>
      <c r="C32" s="15" t="s">
        <v>37</v>
      </c>
      <c r="D32" s="43" t="s">
        <v>196</v>
      </c>
      <c r="E32" s="44" t="s">
        <v>197</v>
      </c>
      <c r="F32" s="45">
        <v>0.5</v>
      </c>
      <c r="G32" s="45"/>
      <c r="H32" s="45"/>
      <c r="I32" s="45">
        <v>0.5</v>
      </c>
      <c r="J32" s="45"/>
      <c r="K32" s="66">
        <v>12</v>
      </c>
      <c r="L32" s="45"/>
      <c r="M32" s="45"/>
      <c r="N32" s="45">
        <v>12</v>
      </c>
      <c r="O32" s="45"/>
      <c r="P32" s="50" t="s">
        <v>23</v>
      </c>
      <c r="Q32" s="75"/>
    </row>
    <row r="33" spans="1:17">
      <c r="A33" s="22" t="s">
        <v>164</v>
      </c>
      <c r="B33" s="14" t="s">
        <v>17</v>
      </c>
      <c r="C33" s="46">
        <v>2</v>
      </c>
      <c r="D33" s="29" t="s">
        <v>178</v>
      </c>
      <c r="E33" s="30" t="s">
        <v>179</v>
      </c>
      <c r="F33" s="47">
        <v>1</v>
      </c>
      <c r="G33" s="47"/>
      <c r="H33" s="47"/>
      <c r="I33" s="47">
        <v>1</v>
      </c>
      <c r="J33" s="47"/>
      <c r="K33" s="47">
        <v>24</v>
      </c>
      <c r="L33" s="47"/>
      <c r="M33" s="47"/>
      <c r="N33" s="47">
        <v>24</v>
      </c>
      <c r="O33" s="47"/>
      <c r="P33" s="62" t="s">
        <v>23</v>
      </c>
      <c r="Q33" s="75"/>
    </row>
    <row r="34" ht="42" spans="1:17">
      <c r="A34" s="22" t="s">
        <v>164</v>
      </c>
      <c r="B34" s="14" t="s">
        <v>17</v>
      </c>
      <c r="C34" s="15" t="s">
        <v>182</v>
      </c>
      <c r="D34" s="16" t="s">
        <v>183</v>
      </c>
      <c r="E34" s="17" t="s">
        <v>184</v>
      </c>
      <c r="F34" s="18">
        <v>1</v>
      </c>
      <c r="G34" s="18"/>
      <c r="H34" s="18"/>
      <c r="I34" s="18"/>
      <c r="J34" s="18">
        <v>1</v>
      </c>
      <c r="K34" s="18"/>
      <c r="L34" s="18"/>
      <c r="M34" s="18"/>
      <c r="N34" s="18"/>
      <c r="O34" s="18"/>
      <c r="P34" s="51" t="s">
        <v>23</v>
      </c>
      <c r="Q34" s="17" t="s">
        <v>185</v>
      </c>
    </row>
    <row r="35" spans="1:17">
      <c r="A35" s="22" t="s">
        <v>164</v>
      </c>
      <c r="B35" s="14" t="s">
        <v>17</v>
      </c>
      <c r="C35" s="15" t="s">
        <v>182</v>
      </c>
      <c r="D35" s="15"/>
      <c r="E35" s="17" t="s">
        <v>186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51" t="s">
        <v>23</v>
      </c>
      <c r="Q35" s="17" t="s">
        <v>169</v>
      </c>
    </row>
    <row r="36" spans="1:17">
      <c r="A36" s="22" t="s">
        <v>192</v>
      </c>
      <c r="B36" s="14" t="s">
        <v>17</v>
      </c>
      <c r="C36" s="15" t="s">
        <v>182</v>
      </c>
      <c r="D36" s="42" t="s">
        <v>193</v>
      </c>
      <c r="E36" s="44" t="s">
        <v>194</v>
      </c>
      <c r="F36" s="45">
        <v>1</v>
      </c>
      <c r="G36" s="45"/>
      <c r="H36" s="45"/>
      <c r="I36" s="45"/>
      <c r="J36" s="45">
        <v>1</v>
      </c>
      <c r="K36" s="45"/>
      <c r="L36" s="45"/>
      <c r="M36" s="45"/>
      <c r="N36" s="45"/>
      <c r="O36" s="45"/>
      <c r="P36" s="50" t="s">
        <v>23</v>
      </c>
      <c r="Q36" s="76" t="s">
        <v>195</v>
      </c>
    </row>
    <row r="37" spans="1:17">
      <c r="A37" s="23"/>
      <c r="B37" s="24"/>
      <c r="C37" s="25">
        <v>2</v>
      </c>
      <c r="D37" s="25" t="s">
        <v>78</v>
      </c>
      <c r="E37" s="26"/>
      <c r="F37" s="27">
        <f>SUM(F19:F36)</f>
        <v>26</v>
      </c>
      <c r="G37" s="27">
        <f t="shared" ref="G37:O37" si="1">SUM(G19:G36)</f>
        <v>20</v>
      </c>
      <c r="H37" s="27">
        <f t="shared" si="1"/>
        <v>1.5</v>
      </c>
      <c r="I37" s="27">
        <f t="shared" si="1"/>
        <v>2.5</v>
      </c>
      <c r="J37" s="27">
        <f t="shared" si="1"/>
        <v>2</v>
      </c>
      <c r="K37" s="27">
        <f t="shared" si="1"/>
        <v>440</v>
      </c>
      <c r="L37" s="27">
        <f t="shared" si="1"/>
        <v>320</v>
      </c>
      <c r="M37" s="27">
        <f t="shared" si="1"/>
        <v>40</v>
      </c>
      <c r="N37" s="27">
        <f t="shared" si="1"/>
        <v>60</v>
      </c>
      <c r="O37" s="27">
        <f t="shared" si="1"/>
        <v>20</v>
      </c>
      <c r="P37" s="61" t="s">
        <v>79</v>
      </c>
      <c r="Q37" s="61" t="s">
        <v>79</v>
      </c>
    </row>
    <row r="38" ht="21" spans="1:17">
      <c r="A38" s="22" t="s">
        <v>16</v>
      </c>
      <c r="B38" s="14" t="s">
        <v>17</v>
      </c>
      <c r="C38" s="46" t="s">
        <v>52</v>
      </c>
      <c r="D38" s="48" t="s">
        <v>53</v>
      </c>
      <c r="E38" s="30" t="s">
        <v>54</v>
      </c>
      <c r="F38" s="37">
        <v>2</v>
      </c>
      <c r="G38" s="37">
        <v>2</v>
      </c>
      <c r="H38" s="37"/>
      <c r="I38" s="37"/>
      <c r="J38" s="37"/>
      <c r="K38" s="37">
        <v>32</v>
      </c>
      <c r="L38" s="37">
        <v>32</v>
      </c>
      <c r="M38" s="37"/>
      <c r="N38" s="37"/>
      <c r="O38" s="37"/>
      <c r="P38" s="51" t="s">
        <v>20</v>
      </c>
      <c r="Q38" s="73"/>
    </row>
    <row r="39" ht="21" spans="1:17">
      <c r="A39" s="22" t="s">
        <v>16</v>
      </c>
      <c r="B39" s="14" t="s">
        <v>17</v>
      </c>
      <c r="C39" s="15" t="s">
        <v>52</v>
      </c>
      <c r="D39" s="16" t="s">
        <v>55</v>
      </c>
      <c r="E39" s="17" t="s">
        <v>56</v>
      </c>
      <c r="F39" s="18">
        <v>3</v>
      </c>
      <c r="G39" s="18">
        <v>3</v>
      </c>
      <c r="H39" s="18"/>
      <c r="I39" s="18"/>
      <c r="J39" s="18"/>
      <c r="K39" s="18">
        <v>48</v>
      </c>
      <c r="L39" s="18">
        <v>48</v>
      </c>
      <c r="M39" s="18"/>
      <c r="N39" s="18"/>
      <c r="O39" s="18"/>
      <c r="P39" s="51" t="s">
        <v>20</v>
      </c>
      <c r="Q39" s="73"/>
    </row>
    <row r="40" ht="21" spans="1:17">
      <c r="A40" s="22" t="s">
        <v>16</v>
      </c>
      <c r="B40" s="14" t="s">
        <v>17</v>
      </c>
      <c r="C40" s="15">
        <v>3</v>
      </c>
      <c r="D40" s="16" t="s">
        <v>57</v>
      </c>
      <c r="E40" s="17" t="s">
        <v>58</v>
      </c>
      <c r="F40" s="18">
        <v>2</v>
      </c>
      <c r="G40" s="18">
        <v>1.5</v>
      </c>
      <c r="H40" s="18">
        <v>0.5</v>
      </c>
      <c r="I40" s="18"/>
      <c r="J40" s="18"/>
      <c r="K40" s="18">
        <v>32</v>
      </c>
      <c r="L40" s="18">
        <v>24</v>
      </c>
      <c r="M40" s="18">
        <v>8</v>
      </c>
      <c r="N40" s="18"/>
      <c r="O40" s="18"/>
      <c r="P40" s="51" t="s">
        <v>20</v>
      </c>
      <c r="Q40" s="17"/>
    </row>
    <row r="41" ht="21" spans="1:17">
      <c r="A41" s="22" t="s">
        <v>16</v>
      </c>
      <c r="B41" s="14" t="s">
        <v>17</v>
      </c>
      <c r="C41" s="15">
        <v>3</v>
      </c>
      <c r="D41" s="16" t="s">
        <v>21</v>
      </c>
      <c r="E41" s="17" t="s">
        <v>22</v>
      </c>
      <c r="F41" s="18"/>
      <c r="G41" s="18"/>
      <c r="H41" s="18"/>
      <c r="I41" s="18"/>
      <c r="J41" s="18"/>
      <c r="K41" s="18">
        <v>16</v>
      </c>
      <c r="L41" s="18"/>
      <c r="M41" s="18"/>
      <c r="N41" s="18"/>
      <c r="O41" s="18">
        <v>16</v>
      </c>
      <c r="P41" s="51" t="s">
        <v>23</v>
      </c>
      <c r="Q41" s="17"/>
    </row>
    <row r="42" ht="21" spans="1:17">
      <c r="A42" s="22" t="s">
        <v>16</v>
      </c>
      <c r="B42" s="14" t="s">
        <v>17</v>
      </c>
      <c r="C42" s="15">
        <v>3</v>
      </c>
      <c r="D42" s="16" t="s">
        <v>59</v>
      </c>
      <c r="E42" s="17" t="s">
        <v>60</v>
      </c>
      <c r="F42" s="18">
        <v>4</v>
      </c>
      <c r="G42" s="18">
        <v>4</v>
      </c>
      <c r="H42" s="18"/>
      <c r="I42" s="18"/>
      <c r="J42" s="18"/>
      <c r="K42" s="18">
        <v>64</v>
      </c>
      <c r="L42" s="18">
        <v>64</v>
      </c>
      <c r="M42" s="18"/>
      <c r="N42" s="18"/>
      <c r="O42" s="18"/>
      <c r="P42" s="18" t="s">
        <v>20</v>
      </c>
      <c r="Q42" s="18"/>
    </row>
    <row r="43" ht="32.25" customHeight="1" spans="1:17">
      <c r="A43" s="22" t="s">
        <v>16</v>
      </c>
      <c r="B43" s="14" t="s">
        <v>17</v>
      </c>
      <c r="C43" s="15" t="s">
        <v>52</v>
      </c>
      <c r="D43" s="16" t="s">
        <v>65</v>
      </c>
      <c r="E43" s="17" t="s">
        <v>66</v>
      </c>
      <c r="F43" s="18">
        <v>2</v>
      </c>
      <c r="G43" s="18">
        <v>1</v>
      </c>
      <c r="H43" s="18">
        <v>1</v>
      </c>
      <c r="I43" s="18"/>
      <c r="J43" s="18"/>
      <c r="K43" s="18">
        <v>32</v>
      </c>
      <c r="L43" s="18">
        <v>16</v>
      </c>
      <c r="M43" s="18">
        <v>16</v>
      </c>
      <c r="N43" s="18"/>
      <c r="O43" s="18"/>
      <c r="P43" s="18" t="s">
        <v>23</v>
      </c>
      <c r="Q43" s="77" t="s">
        <v>281</v>
      </c>
    </row>
    <row r="44" ht="21" spans="1:17">
      <c r="A44" s="22" t="s">
        <v>16</v>
      </c>
      <c r="B44" s="14" t="s">
        <v>17</v>
      </c>
      <c r="C44" s="15">
        <v>3</v>
      </c>
      <c r="D44" s="16" t="s">
        <v>61</v>
      </c>
      <c r="E44" s="17" t="s">
        <v>62</v>
      </c>
      <c r="F44" s="18">
        <v>1</v>
      </c>
      <c r="G44" s="18"/>
      <c r="H44" s="18">
        <v>1</v>
      </c>
      <c r="I44" s="18"/>
      <c r="J44" s="18"/>
      <c r="K44" s="18">
        <v>36</v>
      </c>
      <c r="L44" s="18"/>
      <c r="M44" s="18">
        <v>32</v>
      </c>
      <c r="N44" s="18"/>
      <c r="O44" s="18">
        <v>4</v>
      </c>
      <c r="P44" s="51" t="s">
        <v>23</v>
      </c>
      <c r="Q44" s="17"/>
    </row>
    <row r="45" ht="21" spans="1:17">
      <c r="A45" s="22" t="s">
        <v>16</v>
      </c>
      <c r="B45" s="14" t="s">
        <v>17</v>
      </c>
      <c r="C45" s="15" t="s">
        <v>52</v>
      </c>
      <c r="D45" s="16" t="s">
        <v>63</v>
      </c>
      <c r="E45" s="17" t="s">
        <v>64</v>
      </c>
      <c r="F45" s="18">
        <v>2</v>
      </c>
      <c r="G45" s="18">
        <v>2</v>
      </c>
      <c r="H45" s="18"/>
      <c r="I45" s="18"/>
      <c r="J45" s="18"/>
      <c r="K45" s="18">
        <v>32</v>
      </c>
      <c r="L45" s="18">
        <v>32</v>
      </c>
      <c r="M45" s="18"/>
      <c r="N45" s="18"/>
      <c r="O45" s="18"/>
      <c r="P45" s="51" t="s">
        <v>23</v>
      </c>
      <c r="Q45" s="17"/>
    </row>
    <row r="46" ht="21" spans="1:17">
      <c r="A46" s="49" t="s">
        <v>16</v>
      </c>
      <c r="B46" s="50" t="s">
        <v>84</v>
      </c>
      <c r="C46" s="15" t="s">
        <v>52</v>
      </c>
      <c r="D46" s="51"/>
      <c r="E46" s="17" t="s">
        <v>88</v>
      </c>
      <c r="F46" s="18">
        <v>2</v>
      </c>
      <c r="G46" s="18">
        <v>2</v>
      </c>
      <c r="H46" s="18"/>
      <c r="I46" s="18"/>
      <c r="J46" s="64"/>
      <c r="K46" s="18">
        <v>32</v>
      </c>
      <c r="L46" s="37"/>
      <c r="M46" s="18"/>
      <c r="N46" s="41"/>
      <c r="O46" s="18">
        <v>32</v>
      </c>
      <c r="P46" s="51" t="s">
        <v>23</v>
      </c>
      <c r="Q46" s="72"/>
    </row>
    <row r="47" ht="21" spans="1:17">
      <c r="A47" s="49" t="s">
        <v>16</v>
      </c>
      <c r="B47" s="50" t="s">
        <v>84</v>
      </c>
      <c r="C47" s="15" t="s">
        <v>52</v>
      </c>
      <c r="D47" s="51"/>
      <c r="E47" s="17" t="s">
        <v>89</v>
      </c>
      <c r="F47" s="18">
        <v>2</v>
      </c>
      <c r="G47" s="18">
        <v>2</v>
      </c>
      <c r="H47" s="18"/>
      <c r="I47" s="18"/>
      <c r="J47" s="64"/>
      <c r="K47" s="18">
        <v>32</v>
      </c>
      <c r="L47" s="37"/>
      <c r="M47" s="18"/>
      <c r="N47" s="41"/>
      <c r="O47" s="18">
        <v>32</v>
      </c>
      <c r="P47" s="51" t="s">
        <v>23</v>
      </c>
      <c r="Q47" s="72"/>
    </row>
    <row r="48" ht="21" spans="1:17">
      <c r="A48" s="22" t="s">
        <v>95</v>
      </c>
      <c r="B48" s="14" t="s">
        <v>17</v>
      </c>
      <c r="C48" s="42" t="s">
        <v>52</v>
      </c>
      <c r="D48" s="42" t="s">
        <v>100</v>
      </c>
      <c r="E48" s="44" t="s">
        <v>101</v>
      </c>
      <c r="F48" s="45">
        <v>2</v>
      </c>
      <c r="G48" s="45">
        <v>2</v>
      </c>
      <c r="H48" s="45"/>
      <c r="I48" s="45"/>
      <c r="J48" s="45"/>
      <c r="K48" s="45">
        <v>32</v>
      </c>
      <c r="L48" s="45">
        <v>32</v>
      </c>
      <c r="M48" s="45"/>
      <c r="N48" s="45"/>
      <c r="O48" s="45"/>
      <c r="P48" s="65" t="s">
        <v>20</v>
      </c>
      <c r="Q48" s="72"/>
    </row>
    <row r="49" ht="21" spans="1:17">
      <c r="A49" s="22" t="s">
        <v>95</v>
      </c>
      <c r="B49" s="14" t="s">
        <v>17</v>
      </c>
      <c r="C49" s="52" t="s">
        <v>52</v>
      </c>
      <c r="D49" s="52" t="s">
        <v>104</v>
      </c>
      <c r="E49" s="53" t="s">
        <v>105</v>
      </c>
      <c r="F49" s="54">
        <v>3</v>
      </c>
      <c r="G49" s="54">
        <v>3</v>
      </c>
      <c r="H49" s="54"/>
      <c r="I49" s="54"/>
      <c r="J49" s="54"/>
      <c r="K49" s="54">
        <v>48</v>
      </c>
      <c r="L49" s="54">
        <v>48</v>
      </c>
      <c r="M49" s="54"/>
      <c r="N49" s="54"/>
      <c r="O49" s="54"/>
      <c r="P49" s="67" t="s">
        <v>20</v>
      </c>
      <c r="Q49" s="78"/>
    </row>
    <row r="50" ht="21" spans="1:17">
      <c r="A50" s="22" t="s">
        <v>95</v>
      </c>
      <c r="B50" s="14" t="s">
        <v>17</v>
      </c>
      <c r="C50" s="42" t="s">
        <v>52</v>
      </c>
      <c r="D50" s="43" t="s">
        <v>102</v>
      </c>
      <c r="E50" s="44" t="s">
        <v>103</v>
      </c>
      <c r="F50" s="45">
        <v>1</v>
      </c>
      <c r="G50" s="45">
        <v>1</v>
      </c>
      <c r="H50" s="45"/>
      <c r="I50" s="45"/>
      <c r="J50" s="45"/>
      <c r="K50" s="45">
        <v>16</v>
      </c>
      <c r="L50" s="45">
        <v>16</v>
      </c>
      <c r="M50" s="45"/>
      <c r="N50" s="45"/>
      <c r="O50" s="45"/>
      <c r="P50" s="65" t="s">
        <v>23</v>
      </c>
      <c r="Q50" s="79"/>
    </row>
    <row r="51" spans="1:17">
      <c r="A51" s="22" t="s">
        <v>192</v>
      </c>
      <c r="B51" s="14" t="s">
        <v>17</v>
      </c>
      <c r="C51" s="42" t="s">
        <v>52</v>
      </c>
      <c r="D51" s="43" t="s">
        <v>283</v>
      </c>
      <c r="E51" s="44" t="s">
        <v>200</v>
      </c>
      <c r="F51" s="45">
        <v>0.5</v>
      </c>
      <c r="G51" s="45"/>
      <c r="H51" s="45"/>
      <c r="I51" s="45">
        <v>0.5</v>
      </c>
      <c r="J51" s="45"/>
      <c r="K51" s="45">
        <v>12</v>
      </c>
      <c r="L51" s="45"/>
      <c r="M51" s="45"/>
      <c r="N51" s="45">
        <v>12</v>
      </c>
      <c r="O51" s="45"/>
      <c r="P51" s="65"/>
      <c r="Q51" s="79"/>
    </row>
    <row r="52" spans="1:17">
      <c r="A52" s="22" t="s">
        <v>164</v>
      </c>
      <c r="B52" s="14" t="s">
        <v>17</v>
      </c>
      <c r="C52" s="55" t="s">
        <v>52</v>
      </c>
      <c r="D52" s="56" t="s">
        <v>180</v>
      </c>
      <c r="E52" s="57" t="s">
        <v>181</v>
      </c>
      <c r="F52" s="58">
        <v>1</v>
      </c>
      <c r="G52" s="58"/>
      <c r="H52" s="58"/>
      <c r="I52" s="58">
        <v>1</v>
      </c>
      <c r="J52" s="58"/>
      <c r="K52" s="58">
        <v>24</v>
      </c>
      <c r="L52" s="58"/>
      <c r="M52" s="58"/>
      <c r="N52" s="58">
        <v>24</v>
      </c>
      <c r="O52" s="58"/>
      <c r="P52" s="68" t="s">
        <v>23</v>
      </c>
      <c r="Q52" s="80"/>
    </row>
    <row r="53" spans="1:17">
      <c r="A53" s="22" t="s">
        <v>192</v>
      </c>
      <c r="B53" s="14" t="s">
        <v>17</v>
      </c>
      <c r="C53" s="42" t="s">
        <v>52</v>
      </c>
      <c r="D53" s="42" t="s">
        <v>198</v>
      </c>
      <c r="E53" s="44" t="s">
        <v>199</v>
      </c>
      <c r="F53" s="45">
        <v>0.5</v>
      </c>
      <c r="G53" s="45"/>
      <c r="H53" s="45"/>
      <c r="I53" s="45">
        <v>0.5</v>
      </c>
      <c r="J53" s="45"/>
      <c r="K53" s="45">
        <v>12</v>
      </c>
      <c r="L53" s="45"/>
      <c r="M53" s="45"/>
      <c r="N53" s="45">
        <v>12</v>
      </c>
      <c r="O53" s="45"/>
      <c r="P53" s="50" t="s">
        <v>23</v>
      </c>
      <c r="Q53" s="72"/>
    </row>
    <row r="54" spans="1:17">
      <c r="A54" s="23"/>
      <c r="B54" s="24"/>
      <c r="C54" s="25">
        <v>3</v>
      </c>
      <c r="D54" s="25" t="s">
        <v>78</v>
      </c>
      <c r="E54" s="26"/>
      <c r="F54" s="27">
        <f>SUM(F38:F53)</f>
        <v>28</v>
      </c>
      <c r="G54" s="27">
        <f>SUM(G38:G53)</f>
        <v>23.5</v>
      </c>
      <c r="H54" s="27">
        <f>SUM(H38:H45)+SUM(H48:H53)</f>
        <v>2.5</v>
      </c>
      <c r="I54" s="27">
        <f>SUM(I38:I45)+SUM(I48:I53)</f>
        <v>2</v>
      </c>
      <c r="J54" s="27">
        <f>SUM(J38:J45)+SUM(J48:J53)</f>
        <v>0</v>
      </c>
      <c r="K54" s="27">
        <f>SUM(K38:K53)</f>
        <v>500</v>
      </c>
      <c r="L54" s="27">
        <f>SUM(L38:L53)</f>
        <v>312</v>
      </c>
      <c r="M54" s="27">
        <f>SUM(M38:M53)</f>
        <v>56</v>
      </c>
      <c r="N54" s="27">
        <f>SUM(N38:N53)</f>
        <v>48</v>
      </c>
      <c r="O54" s="27">
        <f>SUM(O38:O53)</f>
        <v>84</v>
      </c>
      <c r="P54" s="61" t="s">
        <v>79</v>
      </c>
      <c r="Q54" s="61" t="s">
        <v>79</v>
      </c>
    </row>
    <row r="55" ht="21" spans="1:17">
      <c r="A55" s="22" t="s">
        <v>16</v>
      </c>
      <c r="B55" s="14" t="s">
        <v>17</v>
      </c>
      <c r="C55" s="28" t="s">
        <v>67</v>
      </c>
      <c r="D55" s="29" t="s">
        <v>68</v>
      </c>
      <c r="E55" s="30" t="s">
        <v>69</v>
      </c>
      <c r="F55" s="31">
        <v>3</v>
      </c>
      <c r="G55" s="31">
        <v>3</v>
      </c>
      <c r="H55" s="31"/>
      <c r="I55" s="31"/>
      <c r="J55" s="31"/>
      <c r="K55" s="31">
        <v>48</v>
      </c>
      <c r="L55" s="31">
        <v>48</v>
      </c>
      <c r="M55" s="31"/>
      <c r="N55" s="31"/>
      <c r="O55" s="31"/>
      <c r="P55" s="62" t="s">
        <v>20</v>
      </c>
      <c r="Q55" s="75"/>
    </row>
    <row r="56" ht="21" spans="1:17">
      <c r="A56" s="49" t="s">
        <v>16</v>
      </c>
      <c r="B56" s="14" t="s">
        <v>17</v>
      </c>
      <c r="C56" s="15">
        <v>4</v>
      </c>
      <c r="D56" s="16" t="s">
        <v>70</v>
      </c>
      <c r="E56" s="17" t="s">
        <v>71</v>
      </c>
      <c r="F56" s="37">
        <v>5</v>
      </c>
      <c r="G56" s="37">
        <v>4</v>
      </c>
      <c r="H56" s="37">
        <v>1</v>
      </c>
      <c r="I56" s="37"/>
      <c r="J56" s="37"/>
      <c r="K56" s="37">
        <v>80</v>
      </c>
      <c r="L56" s="37">
        <v>48</v>
      </c>
      <c r="M56" s="37">
        <v>16</v>
      </c>
      <c r="N56" s="37"/>
      <c r="O56" s="37">
        <v>16</v>
      </c>
      <c r="P56" s="69" t="s">
        <v>20</v>
      </c>
      <c r="Q56" s="17"/>
    </row>
    <row r="57" ht="21" spans="1:17">
      <c r="A57" s="22" t="s">
        <v>16</v>
      </c>
      <c r="B57" s="14" t="s">
        <v>17</v>
      </c>
      <c r="C57" s="15">
        <v>4</v>
      </c>
      <c r="D57" s="16" t="s">
        <v>21</v>
      </c>
      <c r="E57" s="17" t="s">
        <v>22</v>
      </c>
      <c r="F57" s="18"/>
      <c r="G57" s="18"/>
      <c r="H57" s="18"/>
      <c r="I57" s="18"/>
      <c r="J57" s="18"/>
      <c r="K57" s="18">
        <v>16</v>
      </c>
      <c r="L57" s="18"/>
      <c r="M57" s="18"/>
      <c r="N57" s="18"/>
      <c r="O57" s="18">
        <v>16</v>
      </c>
      <c r="P57" s="51" t="s">
        <v>23</v>
      </c>
      <c r="Q57" s="17"/>
    </row>
    <row r="58" ht="21" spans="1:17">
      <c r="A58" s="49" t="s">
        <v>16</v>
      </c>
      <c r="B58" s="14" t="s">
        <v>17</v>
      </c>
      <c r="C58" s="15">
        <v>4</v>
      </c>
      <c r="D58" s="16" t="s">
        <v>72</v>
      </c>
      <c r="E58" s="17" t="s">
        <v>73</v>
      </c>
      <c r="F58" s="37">
        <v>4</v>
      </c>
      <c r="G58" s="37">
        <v>4</v>
      </c>
      <c r="H58" s="37"/>
      <c r="I58" s="37"/>
      <c r="J58" s="37"/>
      <c r="K58" s="37">
        <v>64</v>
      </c>
      <c r="L58" s="37">
        <v>64</v>
      </c>
      <c r="M58" s="37"/>
      <c r="N58" s="37"/>
      <c r="O58" s="37"/>
      <c r="P58" s="37" t="s">
        <v>20</v>
      </c>
      <c r="Q58" s="81"/>
    </row>
    <row r="59" ht="21" spans="1:17">
      <c r="A59" s="49" t="s">
        <v>16</v>
      </c>
      <c r="B59" s="14" t="s">
        <v>17</v>
      </c>
      <c r="C59" s="15">
        <v>4</v>
      </c>
      <c r="D59" s="16" t="s">
        <v>74</v>
      </c>
      <c r="E59" s="17" t="s">
        <v>75</v>
      </c>
      <c r="F59" s="18">
        <v>1</v>
      </c>
      <c r="G59" s="18"/>
      <c r="H59" s="18">
        <v>1</v>
      </c>
      <c r="I59" s="18"/>
      <c r="J59" s="18"/>
      <c r="K59" s="18">
        <v>36</v>
      </c>
      <c r="L59" s="18"/>
      <c r="M59" s="18">
        <v>32</v>
      </c>
      <c r="N59" s="18"/>
      <c r="O59" s="18">
        <v>4</v>
      </c>
      <c r="P59" s="51" t="s">
        <v>23</v>
      </c>
      <c r="Q59" s="17"/>
    </row>
    <row r="60" ht="21" spans="1:17">
      <c r="A60" s="22" t="s">
        <v>95</v>
      </c>
      <c r="B60" s="14" t="s">
        <v>17</v>
      </c>
      <c r="C60" s="42" t="s">
        <v>67</v>
      </c>
      <c r="D60" s="42" t="s">
        <v>106</v>
      </c>
      <c r="E60" s="44" t="s">
        <v>107</v>
      </c>
      <c r="F60" s="45">
        <v>3.5</v>
      </c>
      <c r="G60" s="45">
        <v>3.5</v>
      </c>
      <c r="H60" s="45"/>
      <c r="I60" s="45"/>
      <c r="J60" s="45"/>
      <c r="K60" s="45">
        <v>56</v>
      </c>
      <c r="L60" s="45">
        <v>56</v>
      </c>
      <c r="M60" s="45"/>
      <c r="N60" s="45"/>
      <c r="O60" s="45"/>
      <c r="P60" s="65" t="s">
        <v>20</v>
      </c>
      <c r="Q60" s="82"/>
    </row>
    <row r="61" ht="21" spans="1:17">
      <c r="A61" s="22" t="s">
        <v>112</v>
      </c>
      <c r="B61" s="14" t="s">
        <v>17</v>
      </c>
      <c r="C61" s="59" t="s">
        <v>67</v>
      </c>
      <c r="D61" s="42" t="s">
        <v>115</v>
      </c>
      <c r="E61" s="44" t="s">
        <v>116</v>
      </c>
      <c r="F61" s="45">
        <v>1.5</v>
      </c>
      <c r="G61" s="45">
        <v>1.5</v>
      </c>
      <c r="H61" s="45"/>
      <c r="I61" s="45"/>
      <c r="J61" s="45"/>
      <c r="K61" s="45">
        <v>24</v>
      </c>
      <c r="L61" s="45">
        <v>24</v>
      </c>
      <c r="M61" s="45"/>
      <c r="N61" s="45"/>
      <c r="O61" s="45"/>
      <c r="P61" s="65" t="s">
        <v>23</v>
      </c>
      <c r="Q61" s="82"/>
    </row>
    <row r="62" ht="21" spans="1:17">
      <c r="A62" s="22" t="s">
        <v>95</v>
      </c>
      <c r="B62" s="14" t="s">
        <v>17</v>
      </c>
      <c r="C62" s="59" t="s">
        <v>67</v>
      </c>
      <c r="D62" s="42" t="s">
        <v>108</v>
      </c>
      <c r="E62" s="44" t="s">
        <v>109</v>
      </c>
      <c r="F62" s="45">
        <v>2</v>
      </c>
      <c r="G62" s="45">
        <v>2</v>
      </c>
      <c r="H62" s="45"/>
      <c r="I62" s="45"/>
      <c r="J62" s="45"/>
      <c r="K62" s="45">
        <v>32</v>
      </c>
      <c r="L62" s="45">
        <v>32</v>
      </c>
      <c r="M62" s="45"/>
      <c r="N62" s="45"/>
      <c r="O62" s="45"/>
      <c r="P62" s="65" t="s">
        <v>20</v>
      </c>
      <c r="Q62" s="82"/>
    </row>
    <row r="63" ht="21" spans="1:17">
      <c r="A63" s="22" t="s">
        <v>95</v>
      </c>
      <c r="B63" s="14" t="s">
        <v>17</v>
      </c>
      <c r="C63" s="59" t="s">
        <v>67</v>
      </c>
      <c r="D63" s="42" t="s">
        <v>110</v>
      </c>
      <c r="E63" s="44" t="s">
        <v>111</v>
      </c>
      <c r="F63" s="45">
        <v>1.5</v>
      </c>
      <c r="G63" s="45">
        <v>1.5</v>
      </c>
      <c r="H63" s="45"/>
      <c r="I63" s="45"/>
      <c r="J63" s="45"/>
      <c r="K63" s="45">
        <v>24</v>
      </c>
      <c r="L63" s="45">
        <v>24</v>
      </c>
      <c r="M63" s="45"/>
      <c r="N63" s="45"/>
      <c r="O63" s="45"/>
      <c r="P63" s="65" t="s">
        <v>23</v>
      </c>
      <c r="Q63" s="82"/>
    </row>
    <row r="64" spans="1:17">
      <c r="A64" s="22" t="s">
        <v>192</v>
      </c>
      <c r="B64" s="14" t="s">
        <v>17</v>
      </c>
      <c r="C64" s="59" t="s">
        <v>67</v>
      </c>
      <c r="D64" s="43" t="s">
        <v>201</v>
      </c>
      <c r="E64" s="44" t="s">
        <v>202</v>
      </c>
      <c r="F64" s="45">
        <v>0.5</v>
      </c>
      <c r="G64" s="45"/>
      <c r="H64" s="45"/>
      <c r="I64" s="45">
        <v>0.5</v>
      </c>
      <c r="J64" s="45"/>
      <c r="K64" s="45">
        <v>12</v>
      </c>
      <c r="L64" s="45"/>
      <c r="M64" s="45"/>
      <c r="N64" s="45">
        <v>12</v>
      </c>
      <c r="O64" s="45"/>
      <c r="P64" s="65" t="s">
        <v>23</v>
      </c>
      <c r="Q64" s="49"/>
    </row>
    <row r="65" spans="1:17">
      <c r="A65" s="22" t="s">
        <v>192</v>
      </c>
      <c r="B65" s="14" t="s">
        <v>17</v>
      </c>
      <c r="C65" s="42" t="s">
        <v>67</v>
      </c>
      <c r="D65" s="42" t="s">
        <v>203</v>
      </c>
      <c r="E65" s="44" t="s">
        <v>204</v>
      </c>
      <c r="F65" s="45">
        <v>1</v>
      </c>
      <c r="G65" s="45"/>
      <c r="H65" s="45"/>
      <c r="I65" s="45"/>
      <c r="J65" s="45">
        <v>1</v>
      </c>
      <c r="K65" s="45"/>
      <c r="L65" s="45"/>
      <c r="M65" s="45"/>
      <c r="N65" s="45"/>
      <c r="O65" s="45"/>
      <c r="P65" s="116" t="s">
        <v>23</v>
      </c>
      <c r="Q65" s="76" t="s">
        <v>172</v>
      </c>
    </row>
    <row r="66" spans="1:17">
      <c r="A66" s="22" t="s">
        <v>192</v>
      </c>
      <c r="B66" s="14" t="s">
        <v>17</v>
      </c>
      <c r="C66" s="42" t="s">
        <v>67</v>
      </c>
      <c r="D66" s="42" t="s">
        <v>205</v>
      </c>
      <c r="E66" s="44" t="s">
        <v>206</v>
      </c>
      <c r="F66" s="45">
        <v>1</v>
      </c>
      <c r="G66" s="45"/>
      <c r="H66" s="45"/>
      <c r="I66" s="45"/>
      <c r="J66" s="45">
        <v>1</v>
      </c>
      <c r="K66" s="45"/>
      <c r="L66" s="45"/>
      <c r="M66" s="45"/>
      <c r="N66" s="45"/>
      <c r="O66" s="45"/>
      <c r="P66" s="116" t="s">
        <v>23</v>
      </c>
      <c r="Q66" s="76" t="s">
        <v>172</v>
      </c>
    </row>
    <row r="67" spans="1:17">
      <c r="A67" s="22" t="s">
        <v>192</v>
      </c>
      <c r="B67" s="14" t="s">
        <v>17</v>
      </c>
      <c r="C67" s="42" t="s">
        <v>67</v>
      </c>
      <c r="D67" s="42" t="s">
        <v>207</v>
      </c>
      <c r="E67" s="44" t="s">
        <v>208</v>
      </c>
      <c r="F67" s="45">
        <v>0.5</v>
      </c>
      <c r="G67" s="45"/>
      <c r="H67" s="45"/>
      <c r="I67" s="45">
        <v>0.5</v>
      </c>
      <c r="J67" s="45"/>
      <c r="K67" s="45">
        <v>12</v>
      </c>
      <c r="L67" s="45"/>
      <c r="M67" s="45"/>
      <c r="N67" s="45">
        <v>12</v>
      </c>
      <c r="O67" s="45"/>
      <c r="P67" s="117" t="s">
        <v>23</v>
      </c>
      <c r="Q67" s="120"/>
    </row>
    <row r="68" spans="1:17">
      <c r="A68" s="22" t="s">
        <v>209</v>
      </c>
      <c r="B68" s="14" t="s">
        <v>17</v>
      </c>
      <c r="C68" s="42" t="s">
        <v>67</v>
      </c>
      <c r="D68" s="42" t="s">
        <v>210</v>
      </c>
      <c r="E68" s="44" t="s">
        <v>211</v>
      </c>
      <c r="F68" s="45">
        <v>0.5</v>
      </c>
      <c r="G68" s="45"/>
      <c r="H68" s="45"/>
      <c r="I68" s="45">
        <v>0.5</v>
      </c>
      <c r="J68" s="45"/>
      <c r="K68" s="45">
        <v>8</v>
      </c>
      <c r="L68" s="45"/>
      <c r="M68" s="45"/>
      <c r="N68" s="45">
        <v>8</v>
      </c>
      <c r="O68" s="45"/>
      <c r="P68" s="117" t="s">
        <v>23</v>
      </c>
      <c r="Q68" s="120"/>
    </row>
    <row r="69" ht="31.5" spans="1:17">
      <c r="A69" s="19" t="s">
        <v>164</v>
      </c>
      <c r="B69" s="20" t="s">
        <v>17</v>
      </c>
      <c r="C69" s="20">
        <v>4</v>
      </c>
      <c r="D69" s="20" t="s">
        <v>173</v>
      </c>
      <c r="E69" s="21" t="s">
        <v>174</v>
      </c>
      <c r="F69" s="21">
        <v>1</v>
      </c>
      <c r="G69" s="21"/>
      <c r="H69" s="21">
        <v>1</v>
      </c>
      <c r="I69" s="21"/>
      <c r="J69" s="21"/>
      <c r="K69" s="21">
        <v>30</v>
      </c>
      <c r="L69" s="21"/>
      <c r="M69" s="21">
        <v>30</v>
      </c>
      <c r="N69" s="21"/>
      <c r="O69" s="21"/>
      <c r="P69" s="118" t="s">
        <v>23</v>
      </c>
      <c r="Q69" s="121" t="s">
        <v>175</v>
      </c>
    </row>
    <row r="70" ht="42" spans="1:17">
      <c r="A70" s="22" t="s">
        <v>164</v>
      </c>
      <c r="B70" s="14" t="s">
        <v>17</v>
      </c>
      <c r="C70" s="83" t="s">
        <v>187</v>
      </c>
      <c r="D70" s="16" t="s">
        <v>188</v>
      </c>
      <c r="E70" s="17" t="s">
        <v>189</v>
      </c>
      <c r="F70" s="37">
        <v>1</v>
      </c>
      <c r="G70" s="37"/>
      <c r="H70" s="84"/>
      <c r="I70" s="37"/>
      <c r="J70" s="37">
        <v>1</v>
      </c>
      <c r="K70" s="37"/>
      <c r="L70" s="37"/>
      <c r="M70" s="37"/>
      <c r="N70" s="37"/>
      <c r="O70" s="37"/>
      <c r="P70" s="51" t="s">
        <v>23</v>
      </c>
      <c r="Q70" s="122" t="s">
        <v>185</v>
      </c>
    </row>
    <row r="71" spans="1:17">
      <c r="A71" s="22" t="s">
        <v>164</v>
      </c>
      <c r="B71" s="14" t="s">
        <v>17</v>
      </c>
      <c r="C71" s="83" t="s">
        <v>187</v>
      </c>
      <c r="D71" s="16"/>
      <c r="E71" s="85" t="s">
        <v>186</v>
      </c>
      <c r="F71" s="37"/>
      <c r="G71" s="37"/>
      <c r="H71" s="37"/>
      <c r="I71" s="37"/>
      <c r="J71" s="37"/>
      <c r="K71" s="84"/>
      <c r="L71" s="37"/>
      <c r="M71" s="37"/>
      <c r="N71" s="37"/>
      <c r="O71" s="37"/>
      <c r="P71" s="51" t="s">
        <v>23</v>
      </c>
      <c r="Q71" s="17" t="s">
        <v>169</v>
      </c>
    </row>
    <row r="72" spans="1:17">
      <c r="A72" s="23"/>
      <c r="B72" s="24"/>
      <c r="C72" s="25">
        <v>4</v>
      </c>
      <c r="D72" s="25" t="s">
        <v>78</v>
      </c>
      <c r="E72" s="26"/>
      <c r="F72" s="27">
        <f t="shared" ref="F72:O72" si="2">SUM(F55:F71)</f>
        <v>27</v>
      </c>
      <c r="G72" s="27">
        <f t="shared" si="2"/>
        <v>19.5</v>
      </c>
      <c r="H72" s="27">
        <f t="shared" si="2"/>
        <v>3</v>
      </c>
      <c r="I72" s="27">
        <f t="shared" si="2"/>
        <v>1.5</v>
      </c>
      <c r="J72" s="27">
        <f t="shared" si="2"/>
        <v>3</v>
      </c>
      <c r="K72" s="27">
        <f t="shared" si="2"/>
        <v>442</v>
      </c>
      <c r="L72" s="27">
        <f t="shared" si="2"/>
        <v>296</v>
      </c>
      <c r="M72" s="27">
        <f t="shared" si="2"/>
        <v>78</v>
      </c>
      <c r="N72" s="27">
        <f t="shared" si="2"/>
        <v>32</v>
      </c>
      <c r="O72" s="27">
        <f t="shared" si="2"/>
        <v>36</v>
      </c>
      <c r="P72" s="61" t="s">
        <v>79</v>
      </c>
      <c r="Q72" s="61" t="s">
        <v>79</v>
      </c>
    </row>
    <row r="73" spans="1:17">
      <c r="A73" s="50" t="s">
        <v>16</v>
      </c>
      <c r="B73" s="50" t="s">
        <v>84</v>
      </c>
      <c r="C73" s="15" t="s">
        <v>90</v>
      </c>
      <c r="D73" s="51"/>
      <c r="E73" s="17" t="s">
        <v>91</v>
      </c>
      <c r="F73" s="18">
        <v>2</v>
      </c>
      <c r="G73" s="18">
        <v>2</v>
      </c>
      <c r="H73" s="18"/>
      <c r="I73" s="18"/>
      <c r="J73" s="64"/>
      <c r="K73" s="18">
        <v>32</v>
      </c>
      <c r="L73" s="37"/>
      <c r="M73" s="18"/>
      <c r="N73" s="41"/>
      <c r="O73" s="18">
        <v>32</v>
      </c>
      <c r="P73" s="51" t="s">
        <v>23</v>
      </c>
      <c r="Q73" s="82"/>
    </row>
    <row r="74" spans="1:17">
      <c r="A74" s="50" t="s">
        <v>16</v>
      </c>
      <c r="B74" s="50" t="s">
        <v>84</v>
      </c>
      <c r="C74" s="15" t="s">
        <v>90</v>
      </c>
      <c r="D74" s="51"/>
      <c r="E74" s="17" t="s">
        <v>94</v>
      </c>
      <c r="F74" s="18">
        <v>2</v>
      </c>
      <c r="G74" s="18">
        <v>2</v>
      </c>
      <c r="H74" s="18"/>
      <c r="I74" s="18"/>
      <c r="J74" s="64"/>
      <c r="K74" s="18">
        <v>32</v>
      </c>
      <c r="L74" s="37">
        <v>32</v>
      </c>
      <c r="M74" s="18"/>
      <c r="N74" s="41"/>
      <c r="O74" s="18"/>
      <c r="P74" s="51" t="s">
        <v>23</v>
      </c>
      <c r="Q74" s="82"/>
    </row>
    <row r="75" ht="21" spans="1:17">
      <c r="A75" s="22" t="s">
        <v>16</v>
      </c>
      <c r="B75" s="14" t="s">
        <v>17</v>
      </c>
      <c r="C75" s="15">
        <v>5</v>
      </c>
      <c r="D75" s="16" t="s">
        <v>21</v>
      </c>
      <c r="E75" s="17" t="s">
        <v>22</v>
      </c>
      <c r="F75" s="18">
        <v>1</v>
      </c>
      <c r="G75" s="18">
        <v>1</v>
      </c>
      <c r="H75" s="18"/>
      <c r="I75" s="18"/>
      <c r="J75" s="18"/>
      <c r="K75" s="18">
        <v>16</v>
      </c>
      <c r="L75" s="18"/>
      <c r="M75" s="18"/>
      <c r="N75" s="18"/>
      <c r="O75" s="18">
        <v>16</v>
      </c>
      <c r="P75" s="51" t="s">
        <v>23</v>
      </c>
      <c r="Q75" s="17"/>
    </row>
    <row r="76" ht="21" spans="1:17">
      <c r="A76" s="22" t="s">
        <v>112</v>
      </c>
      <c r="B76" s="14" t="s">
        <v>17</v>
      </c>
      <c r="C76" s="42" t="s">
        <v>92</v>
      </c>
      <c r="D76" s="42" t="s">
        <v>117</v>
      </c>
      <c r="E76" s="44" t="s">
        <v>118</v>
      </c>
      <c r="F76" s="45">
        <v>3.5</v>
      </c>
      <c r="G76" s="45">
        <v>3.5</v>
      </c>
      <c r="H76" s="45"/>
      <c r="I76" s="45"/>
      <c r="J76" s="45"/>
      <c r="K76" s="45">
        <v>56</v>
      </c>
      <c r="L76" s="45">
        <v>56</v>
      </c>
      <c r="M76" s="45"/>
      <c r="N76" s="45"/>
      <c r="O76" s="45"/>
      <c r="P76" s="65" t="s">
        <v>20</v>
      </c>
      <c r="Q76" s="49"/>
    </row>
    <row r="77" ht="21" spans="1:17">
      <c r="A77" s="22" t="s">
        <v>112</v>
      </c>
      <c r="B77" s="14" t="s">
        <v>17</v>
      </c>
      <c r="C77" s="42" t="s">
        <v>92</v>
      </c>
      <c r="D77" s="42" t="s">
        <v>122</v>
      </c>
      <c r="E77" s="44" t="s">
        <v>123</v>
      </c>
      <c r="F77" s="45">
        <v>3.5</v>
      </c>
      <c r="G77" s="45">
        <v>3.5</v>
      </c>
      <c r="H77" s="45"/>
      <c r="I77" s="45"/>
      <c r="J77" s="45"/>
      <c r="K77" s="45">
        <v>56</v>
      </c>
      <c r="L77" s="45">
        <v>56</v>
      </c>
      <c r="M77" s="45"/>
      <c r="N77" s="45"/>
      <c r="O77" s="45"/>
      <c r="P77" s="65" t="s">
        <v>20</v>
      </c>
      <c r="Q77" s="123"/>
    </row>
    <row r="78" ht="21" spans="1:17">
      <c r="A78" s="22" t="s">
        <v>112</v>
      </c>
      <c r="B78" s="14" t="s">
        <v>17</v>
      </c>
      <c r="C78" s="42" t="s">
        <v>92</v>
      </c>
      <c r="D78" s="42" t="s">
        <v>126</v>
      </c>
      <c r="E78" s="44" t="s">
        <v>127</v>
      </c>
      <c r="F78" s="45">
        <v>4</v>
      </c>
      <c r="G78" s="45">
        <v>4</v>
      </c>
      <c r="H78" s="45"/>
      <c r="I78" s="45"/>
      <c r="J78" s="45"/>
      <c r="K78" s="45">
        <v>64</v>
      </c>
      <c r="L78" s="45">
        <v>64</v>
      </c>
      <c r="M78" s="45"/>
      <c r="N78" s="45"/>
      <c r="O78" s="45"/>
      <c r="P78" s="65" t="s">
        <v>20</v>
      </c>
      <c r="Q78" s="123"/>
    </row>
    <row r="79" ht="21" spans="1:17">
      <c r="A79" s="22" t="s">
        <v>112</v>
      </c>
      <c r="B79" s="14" t="s">
        <v>17</v>
      </c>
      <c r="C79" s="42" t="s">
        <v>92</v>
      </c>
      <c r="D79" s="42" t="s">
        <v>128</v>
      </c>
      <c r="E79" s="44" t="s">
        <v>129</v>
      </c>
      <c r="F79" s="45">
        <v>2</v>
      </c>
      <c r="G79" s="45">
        <v>2</v>
      </c>
      <c r="H79" s="45"/>
      <c r="I79" s="45"/>
      <c r="J79" s="45"/>
      <c r="K79" s="45">
        <v>32</v>
      </c>
      <c r="L79" s="45">
        <v>32</v>
      </c>
      <c r="M79" s="45"/>
      <c r="N79" s="45"/>
      <c r="O79" s="45"/>
      <c r="P79" s="65" t="s">
        <v>20</v>
      </c>
      <c r="Q79" s="123"/>
    </row>
    <row r="80" spans="1:17">
      <c r="A80" s="22" t="s">
        <v>209</v>
      </c>
      <c r="B80" s="14" t="s">
        <v>17</v>
      </c>
      <c r="C80" s="42" t="s">
        <v>92</v>
      </c>
      <c r="D80" s="42" t="s">
        <v>212</v>
      </c>
      <c r="E80" s="44" t="s">
        <v>213</v>
      </c>
      <c r="F80" s="45">
        <v>0.5</v>
      </c>
      <c r="G80" s="45"/>
      <c r="H80" s="45"/>
      <c r="I80" s="45">
        <v>0.5</v>
      </c>
      <c r="J80" s="45"/>
      <c r="K80" s="45">
        <v>12</v>
      </c>
      <c r="L80" s="45"/>
      <c r="M80" s="45"/>
      <c r="N80" s="45">
        <v>12</v>
      </c>
      <c r="O80" s="45"/>
      <c r="P80" s="50" t="s">
        <v>23</v>
      </c>
      <c r="Q80" s="120"/>
    </row>
    <row r="81" spans="1:17">
      <c r="A81" s="22" t="s">
        <v>209</v>
      </c>
      <c r="B81" s="14" t="s">
        <v>17</v>
      </c>
      <c r="C81" s="42" t="s">
        <v>92</v>
      </c>
      <c r="D81" s="42" t="s">
        <v>214</v>
      </c>
      <c r="E81" s="44" t="s">
        <v>215</v>
      </c>
      <c r="F81" s="45">
        <v>1</v>
      </c>
      <c r="G81" s="45"/>
      <c r="H81" s="45"/>
      <c r="I81" s="45"/>
      <c r="J81" s="45">
        <v>1</v>
      </c>
      <c r="K81" s="45"/>
      <c r="L81" s="45"/>
      <c r="M81" s="45"/>
      <c r="N81" s="45"/>
      <c r="O81" s="45"/>
      <c r="P81" s="50" t="s">
        <v>23</v>
      </c>
      <c r="Q81" s="76"/>
    </row>
    <row r="82" spans="1:17">
      <c r="A82" s="22" t="s">
        <v>209</v>
      </c>
      <c r="B82" s="14" t="s">
        <v>17</v>
      </c>
      <c r="C82" s="42" t="s">
        <v>92</v>
      </c>
      <c r="D82" s="42" t="s">
        <v>216</v>
      </c>
      <c r="E82" s="44" t="s">
        <v>217</v>
      </c>
      <c r="F82" s="45">
        <v>1</v>
      </c>
      <c r="G82" s="45"/>
      <c r="H82" s="45"/>
      <c r="I82" s="45"/>
      <c r="J82" s="45">
        <v>1</v>
      </c>
      <c r="K82" s="45"/>
      <c r="L82" s="45"/>
      <c r="M82" s="45"/>
      <c r="N82" s="45"/>
      <c r="O82" s="45"/>
      <c r="P82" s="50" t="s">
        <v>23</v>
      </c>
      <c r="Q82" s="76"/>
    </row>
    <row r="83" spans="1:17">
      <c r="A83" s="23"/>
      <c r="B83" s="24"/>
      <c r="C83" s="25">
        <v>5</v>
      </c>
      <c r="D83" s="25" t="s">
        <v>78</v>
      </c>
      <c r="E83" s="26"/>
      <c r="F83" s="27">
        <f>SUM(F73:F82)</f>
        <v>20.5</v>
      </c>
      <c r="G83" s="27">
        <f t="shared" ref="G83:O83" si="3">SUM(G73:G82)</f>
        <v>18</v>
      </c>
      <c r="H83" s="27">
        <f t="shared" si="3"/>
        <v>0</v>
      </c>
      <c r="I83" s="27">
        <f t="shared" si="3"/>
        <v>0.5</v>
      </c>
      <c r="J83" s="27">
        <f t="shared" si="3"/>
        <v>2</v>
      </c>
      <c r="K83" s="27">
        <f t="shared" si="3"/>
        <v>300</v>
      </c>
      <c r="L83" s="27">
        <f t="shared" si="3"/>
        <v>240</v>
      </c>
      <c r="M83" s="27">
        <f t="shared" si="3"/>
        <v>0</v>
      </c>
      <c r="N83" s="27">
        <f t="shared" si="3"/>
        <v>12</v>
      </c>
      <c r="O83" s="27">
        <f t="shared" si="3"/>
        <v>48</v>
      </c>
      <c r="P83" s="61" t="s">
        <v>79</v>
      </c>
      <c r="Q83" s="61" t="s">
        <v>79</v>
      </c>
    </row>
    <row r="84" ht="21" spans="1:17">
      <c r="A84" s="22" t="s">
        <v>16</v>
      </c>
      <c r="B84" s="14" t="s">
        <v>17</v>
      </c>
      <c r="C84" s="15">
        <v>6</v>
      </c>
      <c r="D84" s="16" t="s">
        <v>21</v>
      </c>
      <c r="E84" s="17" t="s">
        <v>22</v>
      </c>
      <c r="F84" s="18">
        <v>1</v>
      </c>
      <c r="G84" s="18">
        <v>1</v>
      </c>
      <c r="H84" s="18"/>
      <c r="I84" s="18"/>
      <c r="J84" s="18"/>
      <c r="K84" s="18">
        <v>16</v>
      </c>
      <c r="L84" s="18"/>
      <c r="M84" s="18"/>
      <c r="N84" s="18"/>
      <c r="O84" s="18">
        <v>16</v>
      </c>
      <c r="P84" s="51" t="s">
        <v>23</v>
      </c>
      <c r="Q84" s="17"/>
    </row>
    <row r="85" ht="21" spans="1:17">
      <c r="A85" s="22" t="s">
        <v>16</v>
      </c>
      <c r="B85" s="86" t="s">
        <v>17</v>
      </c>
      <c r="C85" s="15">
        <v>6</v>
      </c>
      <c r="D85" s="16" t="s">
        <v>284</v>
      </c>
      <c r="E85" s="17" t="s">
        <v>77</v>
      </c>
      <c r="F85" s="18">
        <v>1</v>
      </c>
      <c r="G85" s="18">
        <v>1</v>
      </c>
      <c r="H85" s="18"/>
      <c r="I85" s="18"/>
      <c r="J85" s="18"/>
      <c r="K85" s="18">
        <v>22</v>
      </c>
      <c r="L85" s="18">
        <v>16</v>
      </c>
      <c r="M85" s="18">
        <v>6</v>
      </c>
      <c r="N85" s="18"/>
      <c r="O85" s="18"/>
      <c r="P85" s="51" t="s">
        <v>23</v>
      </c>
      <c r="Q85" s="17"/>
    </row>
    <row r="86" ht="21" spans="1:17">
      <c r="A86" s="86" t="s">
        <v>112</v>
      </c>
      <c r="B86" s="86" t="s">
        <v>17</v>
      </c>
      <c r="C86" s="42" t="s">
        <v>119</v>
      </c>
      <c r="D86" s="42" t="s">
        <v>130</v>
      </c>
      <c r="E86" s="44" t="s">
        <v>131</v>
      </c>
      <c r="F86" s="45">
        <v>3</v>
      </c>
      <c r="G86" s="45">
        <v>3</v>
      </c>
      <c r="H86" s="45"/>
      <c r="I86" s="45"/>
      <c r="J86" s="45"/>
      <c r="K86" s="45">
        <v>48</v>
      </c>
      <c r="L86" s="45">
        <v>48</v>
      </c>
      <c r="M86" s="45"/>
      <c r="N86" s="45"/>
      <c r="O86" s="45"/>
      <c r="P86" s="65" t="s">
        <v>20</v>
      </c>
      <c r="Q86" s="123"/>
    </row>
    <row r="87" ht="21" spans="1:17">
      <c r="A87" s="22" t="s">
        <v>112</v>
      </c>
      <c r="B87" s="14" t="s">
        <v>17</v>
      </c>
      <c r="C87" s="42" t="s">
        <v>119</v>
      </c>
      <c r="D87" s="42" t="s">
        <v>124</v>
      </c>
      <c r="E87" s="44" t="s">
        <v>125</v>
      </c>
      <c r="F87" s="45">
        <v>1.5</v>
      </c>
      <c r="G87" s="45">
        <v>1.5</v>
      </c>
      <c r="H87" s="45"/>
      <c r="I87" s="45"/>
      <c r="J87" s="45"/>
      <c r="K87" s="45">
        <v>24</v>
      </c>
      <c r="L87" s="45">
        <v>24</v>
      </c>
      <c r="M87" s="45"/>
      <c r="N87" s="45"/>
      <c r="O87" s="45"/>
      <c r="P87" s="65" t="s">
        <v>23</v>
      </c>
      <c r="Q87" s="123"/>
    </row>
    <row r="88" ht="21" spans="1:17">
      <c r="A88" s="86" t="s">
        <v>112</v>
      </c>
      <c r="B88" s="86" t="s">
        <v>17</v>
      </c>
      <c r="C88" s="42" t="s">
        <v>119</v>
      </c>
      <c r="D88" s="42" t="s">
        <v>132</v>
      </c>
      <c r="E88" s="44" t="s">
        <v>285</v>
      </c>
      <c r="F88" s="45">
        <v>4</v>
      </c>
      <c r="G88" s="45">
        <v>4</v>
      </c>
      <c r="H88" s="45"/>
      <c r="I88" s="45"/>
      <c r="J88" s="45"/>
      <c r="K88" s="45">
        <v>64</v>
      </c>
      <c r="L88" s="45">
        <v>64</v>
      </c>
      <c r="M88" s="54"/>
      <c r="N88" s="54"/>
      <c r="O88" s="54"/>
      <c r="P88" s="65" t="s">
        <v>20</v>
      </c>
      <c r="Q88" s="123"/>
    </row>
    <row r="89" ht="21" spans="1:17">
      <c r="A89" s="86" t="s">
        <v>112</v>
      </c>
      <c r="B89" s="86" t="s">
        <v>17</v>
      </c>
      <c r="C89" s="42" t="s">
        <v>119</v>
      </c>
      <c r="D89" s="42" t="s">
        <v>134</v>
      </c>
      <c r="E89" s="44" t="s">
        <v>135</v>
      </c>
      <c r="F89" s="45">
        <v>1</v>
      </c>
      <c r="G89" s="45">
        <v>1</v>
      </c>
      <c r="H89" s="45"/>
      <c r="I89" s="45"/>
      <c r="J89" s="45"/>
      <c r="K89" s="45">
        <v>16</v>
      </c>
      <c r="L89" s="45">
        <v>16</v>
      </c>
      <c r="M89" s="54"/>
      <c r="N89" s="54"/>
      <c r="O89" s="54"/>
      <c r="P89" s="65" t="s">
        <v>23</v>
      </c>
      <c r="Q89" s="124"/>
    </row>
    <row r="90" ht="21" spans="1:17">
      <c r="A90" s="86" t="s">
        <v>112</v>
      </c>
      <c r="B90" s="86" t="s">
        <v>17</v>
      </c>
      <c r="C90" s="42" t="s">
        <v>119</v>
      </c>
      <c r="D90" s="42" t="s">
        <v>120</v>
      </c>
      <c r="E90" s="44" t="s">
        <v>121</v>
      </c>
      <c r="F90" s="45">
        <v>1.5</v>
      </c>
      <c r="G90" s="45">
        <v>1.5</v>
      </c>
      <c r="H90" s="45"/>
      <c r="I90" s="45"/>
      <c r="J90" s="45"/>
      <c r="K90" s="45">
        <v>24</v>
      </c>
      <c r="L90" s="45">
        <v>24</v>
      </c>
      <c r="M90" s="45"/>
      <c r="N90" s="45"/>
      <c r="O90" s="45"/>
      <c r="P90" s="65" t="s">
        <v>23</v>
      </c>
      <c r="Q90" s="124"/>
    </row>
    <row r="91" ht="21" spans="1:17">
      <c r="A91" s="86" t="s">
        <v>112</v>
      </c>
      <c r="B91" s="86" t="s">
        <v>17</v>
      </c>
      <c r="C91" s="42" t="s">
        <v>119</v>
      </c>
      <c r="D91" s="42" t="s">
        <v>226</v>
      </c>
      <c r="E91" s="44" t="s">
        <v>227</v>
      </c>
      <c r="F91" s="45">
        <v>0.5</v>
      </c>
      <c r="G91" s="45"/>
      <c r="H91" s="45"/>
      <c r="I91" s="45">
        <v>0.5</v>
      </c>
      <c r="J91" s="45"/>
      <c r="K91" s="45">
        <v>12</v>
      </c>
      <c r="L91" s="45"/>
      <c r="M91" s="45"/>
      <c r="N91" s="45">
        <v>12</v>
      </c>
      <c r="O91" s="45"/>
      <c r="P91" s="65" t="s">
        <v>23</v>
      </c>
      <c r="Q91" s="120"/>
    </row>
    <row r="92" ht="21" spans="1:17">
      <c r="A92" s="22" t="s">
        <v>138</v>
      </c>
      <c r="B92" s="86" t="s">
        <v>84</v>
      </c>
      <c r="C92" s="42" t="s">
        <v>119</v>
      </c>
      <c r="D92" s="42" t="s">
        <v>139</v>
      </c>
      <c r="E92" s="44" t="s">
        <v>140</v>
      </c>
      <c r="F92" s="45">
        <v>2</v>
      </c>
      <c r="G92" s="45">
        <v>2</v>
      </c>
      <c r="H92" s="45"/>
      <c r="I92" s="45"/>
      <c r="J92" s="45"/>
      <c r="K92" s="45">
        <v>32</v>
      </c>
      <c r="L92" s="45">
        <v>32</v>
      </c>
      <c r="M92" s="45"/>
      <c r="N92" s="45"/>
      <c r="O92" s="45"/>
      <c r="P92" s="65" t="s">
        <v>23</v>
      </c>
      <c r="Q92" s="125" t="s">
        <v>141</v>
      </c>
    </row>
    <row r="93" ht="21" spans="1:17">
      <c r="A93" s="22" t="s">
        <v>138</v>
      </c>
      <c r="B93" s="86" t="s">
        <v>84</v>
      </c>
      <c r="C93" s="42" t="s">
        <v>119</v>
      </c>
      <c r="D93" s="42" t="s">
        <v>147</v>
      </c>
      <c r="E93" s="44" t="s">
        <v>148</v>
      </c>
      <c r="F93" s="45">
        <v>2</v>
      </c>
      <c r="G93" s="45">
        <v>2</v>
      </c>
      <c r="H93" s="45"/>
      <c r="I93" s="45"/>
      <c r="J93" s="45"/>
      <c r="K93" s="45">
        <v>32</v>
      </c>
      <c r="L93" s="45">
        <v>32</v>
      </c>
      <c r="M93" s="45"/>
      <c r="N93" s="45"/>
      <c r="O93" s="45"/>
      <c r="P93" s="65" t="s">
        <v>23</v>
      </c>
      <c r="Q93" s="82" t="s">
        <v>149</v>
      </c>
    </row>
    <row r="94" ht="21" spans="1:17">
      <c r="A94" s="86" t="s">
        <v>154</v>
      </c>
      <c r="B94" s="86" t="s">
        <v>84</v>
      </c>
      <c r="C94" s="87">
        <v>6</v>
      </c>
      <c r="D94" s="88" t="s">
        <v>155</v>
      </c>
      <c r="E94" s="89" t="s">
        <v>156</v>
      </c>
      <c r="F94" s="90">
        <v>1</v>
      </c>
      <c r="G94" s="90">
        <v>1</v>
      </c>
      <c r="H94" s="90"/>
      <c r="I94" s="90"/>
      <c r="J94" s="90"/>
      <c r="K94" s="45">
        <v>16</v>
      </c>
      <c r="L94" s="45">
        <v>16</v>
      </c>
      <c r="M94" s="90"/>
      <c r="N94" s="90"/>
      <c r="O94" s="90"/>
      <c r="P94" s="116" t="s">
        <v>23</v>
      </c>
      <c r="Q94" s="82"/>
    </row>
    <row r="95" ht="21" spans="1:17">
      <c r="A95" s="86" t="s">
        <v>154</v>
      </c>
      <c r="B95" s="86" t="s">
        <v>84</v>
      </c>
      <c r="C95" s="87">
        <v>6</v>
      </c>
      <c r="D95" s="88" t="s">
        <v>158</v>
      </c>
      <c r="E95" s="89" t="s">
        <v>159</v>
      </c>
      <c r="F95" s="90">
        <v>1</v>
      </c>
      <c r="G95" s="90">
        <v>1</v>
      </c>
      <c r="H95" s="90"/>
      <c r="I95" s="90"/>
      <c r="J95" s="90"/>
      <c r="K95" s="45">
        <v>16</v>
      </c>
      <c r="L95" s="45">
        <v>16</v>
      </c>
      <c r="M95" s="90"/>
      <c r="N95" s="90"/>
      <c r="O95" s="90"/>
      <c r="P95" s="116" t="s">
        <v>23</v>
      </c>
      <c r="Q95" s="82"/>
    </row>
    <row r="96" spans="1:17">
      <c r="A96" s="91" t="s">
        <v>209</v>
      </c>
      <c r="B96" s="92" t="s">
        <v>17</v>
      </c>
      <c r="C96" s="42" t="s">
        <v>218</v>
      </c>
      <c r="D96" s="42" t="s">
        <v>219</v>
      </c>
      <c r="E96" s="44" t="s">
        <v>220</v>
      </c>
      <c r="F96" s="45">
        <v>4</v>
      </c>
      <c r="G96" s="45"/>
      <c r="H96" s="45"/>
      <c r="I96" s="45"/>
      <c r="J96" s="45">
        <v>4</v>
      </c>
      <c r="K96" s="45"/>
      <c r="L96" s="45"/>
      <c r="M96" s="45"/>
      <c r="N96" s="45"/>
      <c r="O96" s="45"/>
      <c r="P96" s="50" t="s">
        <v>23</v>
      </c>
      <c r="Q96" s="49" t="s">
        <v>221</v>
      </c>
    </row>
    <row r="97" spans="1:17">
      <c r="A97" s="93" t="s">
        <v>209</v>
      </c>
      <c r="B97" s="93" t="s">
        <v>17</v>
      </c>
      <c r="C97" s="42" t="s">
        <v>218</v>
      </c>
      <c r="D97" s="42" t="s">
        <v>222</v>
      </c>
      <c r="E97" s="44" t="s">
        <v>223</v>
      </c>
      <c r="F97" s="45">
        <v>1</v>
      </c>
      <c r="G97" s="45"/>
      <c r="H97" s="45"/>
      <c r="I97" s="45"/>
      <c r="J97" s="45">
        <v>1</v>
      </c>
      <c r="K97" s="45"/>
      <c r="L97" s="45"/>
      <c r="M97" s="45"/>
      <c r="N97" s="45"/>
      <c r="O97" s="45"/>
      <c r="P97" s="50" t="s">
        <v>23</v>
      </c>
      <c r="Q97" s="76" t="s">
        <v>172</v>
      </c>
    </row>
    <row r="98" spans="1:17">
      <c r="A98" s="93" t="s">
        <v>209</v>
      </c>
      <c r="B98" s="93" t="s">
        <v>17</v>
      </c>
      <c r="C98" s="42" t="s">
        <v>218</v>
      </c>
      <c r="D98" s="42" t="s">
        <v>224</v>
      </c>
      <c r="E98" s="44" t="s">
        <v>225</v>
      </c>
      <c r="F98" s="45">
        <v>1</v>
      </c>
      <c r="G98" s="45"/>
      <c r="H98" s="45"/>
      <c r="I98" s="45"/>
      <c r="J98" s="45">
        <v>1</v>
      </c>
      <c r="K98" s="45"/>
      <c r="L98" s="45"/>
      <c r="M98" s="45"/>
      <c r="N98" s="45"/>
      <c r="O98" s="45"/>
      <c r="P98" s="50" t="s">
        <v>23</v>
      </c>
      <c r="Q98" s="76" t="s">
        <v>172</v>
      </c>
    </row>
    <row r="99" spans="1:17">
      <c r="A99" s="94"/>
      <c r="B99" s="94"/>
      <c r="C99" s="95">
        <v>6</v>
      </c>
      <c r="D99" s="25" t="s">
        <v>78</v>
      </c>
      <c r="E99" s="26"/>
      <c r="F99" s="96">
        <f>SUM(F84:F98)-3</f>
        <v>22.5</v>
      </c>
      <c r="G99" s="96">
        <f>SUM(G84:G98)-3</f>
        <v>16</v>
      </c>
      <c r="H99" s="27">
        <f>SUM(H84:H92)+SUM(H96:H98)</f>
        <v>0</v>
      </c>
      <c r="I99" s="27">
        <f>SUM(I84:I92)+SUM(I96:I98)</f>
        <v>0.5</v>
      </c>
      <c r="J99" s="27">
        <f>SUM(J84:J92)+SUM(J96:J98)</f>
        <v>6</v>
      </c>
      <c r="K99" s="27">
        <f>SUM(K84:K98)-48</f>
        <v>274</v>
      </c>
      <c r="L99" s="27">
        <f>SUM(L84:L98)-48</f>
        <v>240</v>
      </c>
      <c r="M99" s="27">
        <f>SUM(M84:M92)+SUM(M96:M98)</f>
        <v>6</v>
      </c>
      <c r="N99" s="27">
        <f>SUM(N84:N92)+SUM(N96:N98)</f>
        <v>12</v>
      </c>
      <c r="O99" s="27">
        <f>SUM(O84:O92)+SUM(O96:O98)</f>
        <v>16</v>
      </c>
      <c r="P99" s="61" t="s">
        <v>79</v>
      </c>
      <c r="Q99" s="61" t="s">
        <v>79</v>
      </c>
    </row>
    <row r="100" ht="21" spans="1:17">
      <c r="A100" s="22" t="s">
        <v>154</v>
      </c>
      <c r="B100" s="86" t="s">
        <v>84</v>
      </c>
      <c r="C100" s="42">
        <v>7</v>
      </c>
      <c r="D100" s="42" t="s">
        <v>162</v>
      </c>
      <c r="E100" s="44" t="s">
        <v>163</v>
      </c>
      <c r="F100" s="45">
        <v>1</v>
      </c>
      <c r="G100" s="45">
        <v>1</v>
      </c>
      <c r="H100" s="45"/>
      <c r="I100" s="45"/>
      <c r="J100" s="45"/>
      <c r="K100" s="45">
        <v>16</v>
      </c>
      <c r="L100" s="45">
        <v>16</v>
      </c>
      <c r="M100" s="45"/>
      <c r="N100" s="45"/>
      <c r="O100" s="45"/>
      <c r="P100" s="116" t="s">
        <v>23</v>
      </c>
      <c r="Q100" s="82"/>
    </row>
    <row r="101" ht="21" spans="1:17">
      <c r="A101" s="22" t="s">
        <v>154</v>
      </c>
      <c r="B101" s="86" t="s">
        <v>84</v>
      </c>
      <c r="C101" s="42" t="s">
        <v>142</v>
      </c>
      <c r="D101" s="97" t="s">
        <v>160</v>
      </c>
      <c r="E101" s="44" t="s">
        <v>161</v>
      </c>
      <c r="F101" s="45">
        <v>1</v>
      </c>
      <c r="G101" s="45">
        <v>1</v>
      </c>
      <c r="H101" s="45"/>
      <c r="I101" s="45"/>
      <c r="J101" s="45"/>
      <c r="K101" s="45">
        <v>16</v>
      </c>
      <c r="L101" s="45">
        <v>16</v>
      </c>
      <c r="M101" s="45"/>
      <c r="N101" s="45"/>
      <c r="O101" s="45"/>
      <c r="P101" s="116" t="s">
        <v>23</v>
      </c>
      <c r="Q101" s="82"/>
    </row>
    <row r="102" ht="21" spans="1:17">
      <c r="A102" s="86" t="s">
        <v>112</v>
      </c>
      <c r="B102" s="86" t="s">
        <v>17</v>
      </c>
      <c r="C102" s="42" t="s">
        <v>142</v>
      </c>
      <c r="D102" s="42" t="s">
        <v>136</v>
      </c>
      <c r="E102" s="44" t="s">
        <v>286</v>
      </c>
      <c r="F102" s="45">
        <v>1</v>
      </c>
      <c r="G102" s="45">
        <v>1</v>
      </c>
      <c r="H102" s="45"/>
      <c r="I102" s="45"/>
      <c r="J102" s="45"/>
      <c r="K102" s="45">
        <v>16</v>
      </c>
      <c r="L102" s="45">
        <v>16</v>
      </c>
      <c r="M102" s="45"/>
      <c r="N102" s="45"/>
      <c r="O102" s="45"/>
      <c r="P102" s="65" t="s">
        <v>23</v>
      </c>
      <c r="Q102" s="126"/>
    </row>
    <row r="103" spans="1:17">
      <c r="A103" s="22" t="s">
        <v>209</v>
      </c>
      <c r="B103" s="86" t="s">
        <v>17</v>
      </c>
      <c r="C103" s="42" t="s">
        <v>142</v>
      </c>
      <c r="D103" s="42" t="s">
        <v>228</v>
      </c>
      <c r="E103" s="98" t="s">
        <v>229</v>
      </c>
      <c r="F103" s="45">
        <v>0.5</v>
      </c>
      <c r="G103" s="99"/>
      <c r="H103" s="45"/>
      <c r="I103" s="45">
        <v>0.5</v>
      </c>
      <c r="J103" s="45"/>
      <c r="K103" s="45">
        <v>12</v>
      </c>
      <c r="L103" s="99"/>
      <c r="M103" s="45"/>
      <c r="N103" s="45">
        <v>12</v>
      </c>
      <c r="O103" s="45"/>
      <c r="P103" s="116" t="s">
        <v>23</v>
      </c>
      <c r="Q103" s="49"/>
    </row>
    <row r="104" ht="21" spans="1:17">
      <c r="A104" s="22" t="s">
        <v>138</v>
      </c>
      <c r="B104" s="86" t="s">
        <v>84</v>
      </c>
      <c r="C104" s="42" t="s">
        <v>142</v>
      </c>
      <c r="D104" s="42" t="s">
        <v>150</v>
      </c>
      <c r="E104" s="44" t="s">
        <v>151</v>
      </c>
      <c r="F104" s="45">
        <v>1.5</v>
      </c>
      <c r="G104" s="45">
        <v>1.5</v>
      </c>
      <c r="H104" s="45"/>
      <c r="I104" s="45"/>
      <c r="J104" s="45"/>
      <c r="K104" s="45">
        <v>24</v>
      </c>
      <c r="L104" s="45">
        <v>24</v>
      </c>
      <c r="M104" s="45"/>
      <c r="N104" s="45"/>
      <c r="O104" s="45"/>
      <c r="P104" s="65" t="s">
        <v>23</v>
      </c>
      <c r="Q104" s="13" t="s">
        <v>149</v>
      </c>
    </row>
    <row r="105" ht="21" spans="1:17">
      <c r="A105" s="22" t="s">
        <v>138</v>
      </c>
      <c r="B105" s="86" t="s">
        <v>84</v>
      </c>
      <c r="C105" s="42" t="s">
        <v>142</v>
      </c>
      <c r="D105" s="42" t="s">
        <v>152</v>
      </c>
      <c r="E105" s="44" t="s">
        <v>153</v>
      </c>
      <c r="F105" s="45">
        <v>1.5</v>
      </c>
      <c r="G105" s="45">
        <v>1.5</v>
      </c>
      <c r="H105" s="45"/>
      <c r="I105" s="45"/>
      <c r="J105" s="45"/>
      <c r="K105" s="45">
        <v>24</v>
      </c>
      <c r="L105" s="45">
        <v>24</v>
      </c>
      <c r="M105" s="45"/>
      <c r="N105" s="45"/>
      <c r="O105" s="45"/>
      <c r="P105" s="65" t="s">
        <v>23</v>
      </c>
      <c r="Q105" s="127"/>
    </row>
    <row r="106" ht="21" spans="1:17">
      <c r="A106" s="22" t="s">
        <v>138</v>
      </c>
      <c r="B106" s="86" t="s">
        <v>84</v>
      </c>
      <c r="C106" s="42" t="s">
        <v>142</v>
      </c>
      <c r="D106" s="42" t="s">
        <v>238</v>
      </c>
      <c r="E106" s="44" t="s">
        <v>239</v>
      </c>
      <c r="F106" s="45">
        <v>0.5</v>
      </c>
      <c r="G106" s="99"/>
      <c r="H106" s="45"/>
      <c r="I106" s="45">
        <v>0.5</v>
      </c>
      <c r="J106" s="45"/>
      <c r="K106" s="45">
        <v>12</v>
      </c>
      <c r="L106" s="99"/>
      <c r="M106" s="45"/>
      <c r="N106" s="45">
        <v>12</v>
      </c>
      <c r="O106" s="45"/>
      <c r="P106" s="116" t="s">
        <v>23</v>
      </c>
      <c r="Q106" s="128"/>
    </row>
    <row r="107" ht="21" spans="1:17">
      <c r="A107" s="22" t="s">
        <v>138</v>
      </c>
      <c r="B107" s="86" t="s">
        <v>84</v>
      </c>
      <c r="C107" s="42" t="s">
        <v>142</v>
      </c>
      <c r="D107" s="3" t="s">
        <v>143</v>
      </c>
      <c r="E107" s="44" t="s">
        <v>144</v>
      </c>
      <c r="F107" s="45">
        <v>1.5</v>
      </c>
      <c r="G107" s="45">
        <v>1.5</v>
      </c>
      <c r="H107" s="45"/>
      <c r="I107" s="45"/>
      <c r="J107" s="45"/>
      <c r="K107" s="45">
        <v>24</v>
      </c>
      <c r="L107" s="45">
        <v>24</v>
      </c>
      <c r="M107" s="45"/>
      <c r="N107" s="45"/>
      <c r="O107" s="45"/>
      <c r="P107" s="65" t="s">
        <v>23</v>
      </c>
      <c r="Q107" s="129" t="s">
        <v>141</v>
      </c>
    </row>
    <row r="108" ht="21" spans="1:17">
      <c r="A108" s="22" t="s">
        <v>138</v>
      </c>
      <c r="B108" s="86" t="s">
        <v>84</v>
      </c>
      <c r="C108" s="100" t="s">
        <v>142</v>
      </c>
      <c r="D108" s="52" t="s">
        <v>145</v>
      </c>
      <c r="E108" s="53" t="s">
        <v>146</v>
      </c>
      <c r="F108" s="54">
        <v>1.5</v>
      </c>
      <c r="G108" s="54">
        <v>1.5</v>
      </c>
      <c r="H108" s="54"/>
      <c r="I108" s="54"/>
      <c r="J108" s="54"/>
      <c r="K108" s="54">
        <v>24</v>
      </c>
      <c r="L108" s="54">
        <v>24</v>
      </c>
      <c r="M108" s="54"/>
      <c r="N108" s="54"/>
      <c r="O108" s="54"/>
      <c r="P108" s="67" t="s">
        <v>23</v>
      </c>
      <c r="Q108" s="130"/>
    </row>
    <row r="109" ht="21" spans="1:17">
      <c r="A109" s="22" t="s">
        <v>138</v>
      </c>
      <c r="B109" s="86" t="s">
        <v>84</v>
      </c>
      <c r="C109" s="42">
        <v>7</v>
      </c>
      <c r="D109" s="42" t="s">
        <v>240</v>
      </c>
      <c r="E109" s="44" t="s">
        <v>241</v>
      </c>
      <c r="F109" s="45">
        <v>0.5</v>
      </c>
      <c r="G109" s="45"/>
      <c r="H109" s="45"/>
      <c r="I109" s="45">
        <v>0.5</v>
      </c>
      <c r="J109" s="45"/>
      <c r="K109" s="45">
        <v>12</v>
      </c>
      <c r="L109" s="45"/>
      <c r="M109" s="45"/>
      <c r="N109" s="45">
        <v>12</v>
      </c>
      <c r="O109" s="45"/>
      <c r="P109" s="50" t="s">
        <v>23</v>
      </c>
      <c r="Q109" s="126"/>
    </row>
    <row r="110" spans="1:17">
      <c r="A110" s="23"/>
      <c r="B110" s="24"/>
      <c r="C110" s="25">
        <v>7</v>
      </c>
      <c r="D110" s="25" t="s">
        <v>78</v>
      </c>
      <c r="E110" s="26"/>
      <c r="F110" s="27">
        <f>SUM(F100:F109)-4.5</f>
        <v>6</v>
      </c>
      <c r="G110" s="27">
        <f>SUM(G100:G109)-4</f>
        <v>5</v>
      </c>
      <c r="H110" s="27">
        <f>SUM(H108:H109)</f>
        <v>0</v>
      </c>
      <c r="I110" s="27">
        <v>1</v>
      </c>
      <c r="J110" s="27">
        <f>SUM(J108:J109)</f>
        <v>0</v>
      </c>
      <c r="K110" s="27">
        <f>SUM(K100:K109)-60-16</f>
        <v>104</v>
      </c>
      <c r="L110" s="27">
        <f>SUM(L100:L109)-48-16</f>
        <v>80</v>
      </c>
      <c r="M110" s="27">
        <f>SUM(M108:M109)</f>
        <v>0</v>
      </c>
      <c r="N110" s="27">
        <v>24</v>
      </c>
      <c r="O110" s="27">
        <f>SUM(O108:O109)</f>
        <v>0</v>
      </c>
      <c r="P110" s="61" t="s">
        <v>79</v>
      </c>
      <c r="Q110" s="128" t="s">
        <v>79</v>
      </c>
    </row>
    <row r="111" spans="1:17">
      <c r="A111" s="22" t="s">
        <v>164</v>
      </c>
      <c r="B111" s="86" t="s">
        <v>17</v>
      </c>
      <c r="C111" s="15">
        <v>8</v>
      </c>
      <c r="D111" s="16" t="s">
        <v>190</v>
      </c>
      <c r="E111" s="17" t="s">
        <v>191</v>
      </c>
      <c r="F111" s="18">
        <v>1</v>
      </c>
      <c r="G111" s="18"/>
      <c r="H111" s="18"/>
      <c r="I111" s="18"/>
      <c r="J111" s="18">
        <v>1</v>
      </c>
      <c r="K111" s="18"/>
      <c r="L111" s="18"/>
      <c r="M111" s="18"/>
      <c r="N111" s="18"/>
      <c r="O111" s="18"/>
      <c r="P111" s="51" t="s">
        <v>23</v>
      </c>
      <c r="Q111" s="51" t="s">
        <v>172</v>
      </c>
    </row>
    <row r="112" spans="1:17">
      <c r="A112" s="22" t="s">
        <v>209</v>
      </c>
      <c r="B112" s="86" t="s">
        <v>17</v>
      </c>
      <c r="C112" s="15" t="s">
        <v>230</v>
      </c>
      <c r="D112" s="42" t="s">
        <v>231</v>
      </c>
      <c r="E112" s="44" t="s">
        <v>232</v>
      </c>
      <c r="F112" s="101">
        <v>12</v>
      </c>
      <c r="G112" s="101"/>
      <c r="H112" s="101"/>
      <c r="I112" s="101"/>
      <c r="J112" s="101">
        <v>12</v>
      </c>
      <c r="K112" s="45"/>
      <c r="L112" s="45"/>
      <c r="M112" s="45"/>
      <c r="N112" s="45"/>
      <c r="O112" s="45"/>
      <c r="P112" s="50" t="s">
        <v>23</v>
      </c>
      <c r="Q112" s="49" t="s">
        <v>233</v>
      </c>
    </row>
    <row r="113" spans="1:17">
      <c r="A113" s="102"/>
      <c r="B113" s="103"/>
      <c r="C113" s="104"/>
      <c r="D113" s="105"/>
      <c r="E113" s="106"/>
      <c r="F113" s="107"/>
      <c r="G113" s="107"/>
      <c r="H113" s="107"/>
      <c r="I113" s="107"/>
      <c r="J113" s="107"/>
      <c r="K113" s="109"/>
      <c r="L113" s="109"/>
      <c r="M113" s="109"/>
      <c r="N113" s="109"/>
      <c r="O113" s="109"/>
      <c r="P113" s="109"/>
      <c r="Q113" s="107"/>
    </row>
    <row r="114" spans="1:17">
      <c r="A114" s="102"/>
      <c r="B114" s="103"/>
      <c r="C114" s="108"/>
      <c r="D114" s="105"/>
      <c r="E114" s="106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31"/>
    </row>
    <row r="115" spans="1:17">
      <c r="A115" s="22" t="s">
        <v>209</v>
      </c>
      <c r="B115" s="86" t="s">
        <v>17</v>
      </c>
      <c r="C115" s="83" t="s">
        <v>234</v>
      </c>
      <c r="D115" s="42" t="s">
        <v>235</v>
      </c>
      <c r="E115" s="44" t="s">
        <v>236</v>
      </c>
      <c r="F115" s="45">
        <v>12</v>
      </c>
      <c r="G115" s="45"/>
      <c r="H115" s="45"/>
      <c r="I115" s="45"/>
      <c r="J115" s="45">
        <v>12</v>
      </c>
      <c r="K115" s="45"/>
      <c r="L115" s="45"/>
      <c r="M115" s="45"/>
      <c r="N115" s="45"/>
      <c r="O115" s="45"/>
      <c r="P115" s="50" t="s">
        <v>23</v>
      </c>
      <c r="Q115" s="120" t="s">
        <v>237</v>
      </c>
    </row>
    <row r="116" spans="1:17">
      <c r="A116" s="23"/>
      <c r="B116" s="24"/>
      <c r="C116" s="25">
        <v>8</v>
      </c>
      <c r="D116" s="25" t="s">
        <v>78</v>
      </c>
      <c r="E116" s="26"/>
      <c r="F116" s="27">
        <f>SUM(F111:F115)</f>
        <v>25</v>
      </c>
      <c r="G116" s="27">
        <f t="shared" ref="G116:O116" si="4">SUM(G111:G115)</f>
        <v>0</v>
      </c>
      <c r="H116" s="27">
        <f t="shared" si="4"/>
        <v>0</v>
      </c>
      <c r="I116" s="27">
        <f t="shared" si="4"/>
        <v>0</v>
      </c>
      <c r="J116" s="27">
        <f t="shared" si="4"/>
        <v>25</v>
      </c>
      <c r="K116" s="27">
        <f t="shared" si="4"/>
        <v>0</v>
      </c>
      <c r="L116" s="27">
        <f t="shared" si="4"/>
        <v>0</v>
      </c>
      <c r="M116" s="27">
        <f t="shared" si="4"/>
        <v>0</v>
      </c>
      <c r="N116" s="27">
        <f t="shared" si="4"/>
        <v>0</v>
      </c>
      <c r="O116" s="27">
        <f t="shared" si="4"/>
        <v>0</v>
      </c>
      <c r="P116" s="61" t="s">
        <v>79</v>
      </c>
      <c r="Q116" s="61" t="s">
        <v>79</v>
      </c>
    </row>
    <row r="117" spans="1:17">
      <c r="A117" s="23" t="s">
        <v>257</v>
      </c>
      <c r="B117" s="16" t="s">
        <v>17</v>
      </c>
      <c r="C117" s="95" t="s">
        <v>243</v>
      </c>
      <c r="D117" s="61"/>
      <c r="E117" s="61" t="s">
        <v>287</v>
      </c>
      <c r="F117" s="27">
        <v>4</v>
      </c>
      <c r="G117" s="27"/>
      <c r="H117" s="27"/>
      <c r="I117" s="27"/>
      <c r="J117" s="27">
        <v>4</v>
      </c>
      <c r="K117" s="27"/>
      <c r="L117" s="27"/>
      <c r="M117" s="27"/>
      <c r="N117" s="27"/>
      <c r="O117" s="27"/>
      <c r="P117" s="61"/>
      <c r="Q117" s="61"/>
    </row>
    <row r="118" spans="1:17">
      <c r="A118" s="23" t="s">
        <v>257</v>
      </c>
      <c r="B118" s="16" t="s">
        <v>17</v>
      </c>
      <c r="C118" s="95" t="s">
        <v>243</v>
      </c>
      <c r="D118" s="61"/>
      <c r="E118" s="61" t="s">
        <v>288</v>
      </c>
      <c r="F118" s="27">
        <v>4</v>
      </c>
      <c r="G118" s="27"/>
      <c r="H118" s="27"/>
      <c r="I118" s="27"/>
      <c r="J118" s="27">
        <v>4</v>
      </c>
      <c r="K118" s="27"/>
      <c r="L118" s="27"/>
      <c r="M118" s="27"/>
      <c r="N118" s="27"/>
      <c r="O118" s="27"/>
      <c r="P118" s="61"/>
      <c r="Q118" s="61"/>
    </row>
    <row r="119" ht="16.5" customHeight="1" spans="1:17">
      <c r="A119" s="23"/>
      <c r="B119" s="24"/>
      <c r="C119" s="25"/>
      <c r="D119" s="95"/>
      <c r="E119" s="95"/>
      <c r="F119" s="27">
        <v>8</v>
      </c>
      <c r="G119" s="27"/>
      <c r="H119" s="27"/>
      <c r="I119" s="27"/>
      <c r="J119" s="27">
        <v>8</v>
      </c>
      <c r="K119" s="27"/>
      <c r="L119" s="27"/>
      <c r="M119" s="27"/>
      <c r="N119" s="27"/>
      <c r="O119" s="27"/>
      <c r="P119" s="61"/>
      <c r="Q119" s="61"/>
    </row>
    <row r="120" spans="1:17">
      <c r="A120" s="69" t="s">
        <v>83</v>
      </c>
      <c r="B120" s="110"/>
      <c r="C120" s="110"/>
      <c r="D120" s="110"/>
      <c r="E120" s="111"/>
      <c r="F120" s="112">
        <f t="shared" ref="F120:O120" si="5">F18+F37+F54+F72+F83+F99+F110+F116+F119</f>
        <v>187</v>
      </c>
      <c r="G120" s="112">
        <f t="shared" si="5"/>
        <v>118.5</v>
      </c>
      <c r="H120" s="113">
        <f t="shared" si="5"/>
        <v>9.5</v>
      </c>
      <c r="I120" s="113">
        <f t="shared" si="5"/>
        <v>9</v>
      </c>
      <c r="J120" s="113">
        <f t="shared" si="5"/>
        <v>50</v>
      </c>
      <c r="K120" s="113">
        <f t="shared" si="5"/>
        <v>2454</v>
      </c>
      <c r="L120" s="113">
        <f t="shared" si="5"/>
        <v>1724</v>
      </c>
      <c r="M120" s="113">
        <f t="shared" si="5"/>
        <v>262</v>
      </c>
      <c r="N120" s="113">
        <f t="shared" si="5"/>
        <v>212</v>
      </c>
      <c r="O120" s="113">
        <f t="shared" si="5"/>
        <v>256</v>
      </c>
      <c r="P120" s="119" t="s">
        <v>79</v>
      </c>
      <c r="Q120" s="119" t="s">
        <v>79</v>
      </c>
    </row>
    <row r="121" spans="1:17">
      <c r="A121" s="114"/>
      <c r="B121" s="114"/>
      <c r="C121" s="114"/>
      <c r="D121" s="115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</row>
    <row r="122" spans="1:17">
      <c r="A122" s="114"/>
      <c r="B122" s="114"/>
      <c r="C122" s="114"/>
      <c r="D122" s="115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</row>
    <row r="123" spans="1:17">
      <c r="A123" s="114"/>
      <c r="B123" s="114"/>
      <c r="C123" s="114"/>
      <c r="D123" s="115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</row>
    <row r="124" spans="1:17">
      <c r="A124" s="114"/>
      <c r="B124" s="114"/>
      <c r="C124" s="114"/>
      <c r="D124" s="115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</row>
    <row r="125" spans="1:17">
      <c r="A125" s="114"/>
      <c r="B125" s="114"/>
      <c r="C125" s="114"/>
      <c r="D125" s="115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</row>
    <row r="126" spans="1:17">
      <c r="A126" s="114"/>
      <c r="B126" s="114"/>
      <c r="C126" s="114"/>
      <c r="D126" s="115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>
      <c r="A127" s="114"/>
      <c r="B127" s="114"/>
      <c r="C127" s="114"/>
      <c r="D127" s="115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</row>
    <row r="128" spans="1:17">
      <c r="A128" s="114"/>
      <c r="B128" s="114"/>
      <c r="C128" s="114"/>
      <c r="D128" s="115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</row>
    <row r="129" spans="1:17">
      <c r="A129" s="114"/>
      <c r="B129" s="114"/>
      <c r="C129" s="114"/>
      <c r="D129" s="115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</row>
    <row r="130" spans="1:17">
      <c r="A130" s="114"/>
      <c r="B130" s="114"/>
      <c r="C130" s="114"/>
      <c r="D130" s="115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</row>
    <row r="131" spans="1:17">
      <c r="A131" s="114"/>
      <c r="B131" s="114"/>
      <c r="C131" s="114"/>
      <c r="D131" s="115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</row>
    <row r="132" spans="1:17">
      <c r="A132" s="114"/>
      <c r="B132" s="114"/>
      <c r="C132" s="114"/>
      <c r="D132" s="115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</row>
    <row r="133" spans="1:17">
      <c r="A133" s="114"/>
      <c r="B133" s="114"/>
      <c r="C133" s="114"/>
      <c r="D133" s="115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</row>
    <row r="134" spans="1:17">
      <c r="A134" s="114"/>
      <c r="B134" s="114"/>
      <c r="C134" s="114"/>
      <c r="D134" s="115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</row>
    <row r="135" spans="1:17">
      <c r="A135" s="114"/>
      <c r="B135" s="114"/>
      <c r="C135" s="114"/>
      <c r="D135" s="115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</row>
    <row r="136" spans="1:17">
      <c r="A136" s="114"/>
      <c r="B136" s="114"/>
      <c r="C136" s="114"/>
      <c r="D136" s="115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</row>
    <row r="137" spans="1:17">
      <c r="A137" s="114"/>
      <c r="B137" s="114"/>
      <c r="C137" s="114"/>
      <c r="D137" s="115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</row>
    <row r="138" spans="1:17">
      <c r="A138" s="114"/>
      <c r="B138" s="114"/>
      <c r="C138" s="114"/>
      <c r="D138" s="115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</row>
    <row r="139" spans="1:17">
      <c r="A139" s="114"/>
      <c r="B139" s="114"/>
      <c r="C139" s="114"/>
      <c r="D139" s="115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</row>
    <row r="140" spans="1:17">
      <c r="A140" s="114"/>
      <c r="B140" s="114"/>
      <c r="C140" s="114"/>
      <c r="D140" s="115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</row>
    <row r="141" spans="1:17">
      <c r="A141" s="114"/>
      <c r="B141" s="114"/>
      <c r="C141" s="114"/>
      <c r="D141" s="115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</row>
    <row r="142" spans="1:17">
      <c r="A142" s="114"/>
      <c r="B142" s="114"/>
      <c r="C142" s="114"/>
      <c r="D142" s="115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</row>
    <row r="143" spans="1:17">
      <c r="A143" s="114"/>
      <c r="B143" s="114"/>
      <c r="C143" s="114"/>
      <c r="D143" s="115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</row>
    <row r="144" spans="1:17">
      <c r="A144" s="114"/>
      <c r="B144" s="114"/>
      <c r="C144" s="114"/>
      <c r="D144" s="115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</row>
    <row r="145" spans="1:17">
      <c r="A145" s="114"/>
      <c r="B145" s="114"/>
      <c r="C145" s="114"/>
      <c r="D145" s="115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</row>
    <row r="146" spans="1:17">
      <c r="A146" s="114"/>
      <c r="B146" s="114"/>
      <c r="C146" s="114"/>
      <c r="D146" s="115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</row>
    <row r="147" spans="1:17">
      <c r="A147" s="114"/>
      <c r="B147" s="114"/>
      <c r="C147" s="114"/>
      <c r="D147" s="115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</row>
    <row r="148" spans="1:17">
      <c r="A148" s="114"/>
      <c r="B148" s="114"/>
      <c r="C148" s="114"/>
      <c r="D148" s="115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</row>
    <row r="149" spans="1:17">
      <c r="A149" s="114"/>
      <c r="B149" s="114"/>
      <c r="C149" s="114"/>
      <c r="D149" s="115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</row>
    <row r="150" spans="1:17">
      <c r="A150" s="114"/>
      <c r="B150" s="114"/>
      <c r="C150" s="114"/>
      <c r="D150" s="115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</row>
    <row r="151" spans="1:17">
      <c r="A151" s="114"/>
      <c r="B151" s="114"/>
      <c r="C151" s="114"/>
      <c r="D151" s="115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</row>
    <row r="152" spans="1:17">
      <c r="A152" s="114"/>
      <c r="B152" s="114"/>
      <c r="C152" s="114"/>
      <c r="D152" s="115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</row>
    <row r="153" spans="1:17">
      <c r="A153" s="114"/>
      <c r="B153" s="114"/>
      <c r="C153" s="114"/>
      <c r="D153" s="115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</row>
    <row r="154" spans="1:17">
      <c r="A154" s="114"/>
      <c r="B154" s="114"/>
      <c r="C154" s="114"/>
      <c r="D154" s="115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</row>
    <row r="155" spans="1:17">
      <c r="A155" s="114"/>
      <c r="B155" s="114"/>
      <c r="C155" s="114"/>
      <c r="D155" s="115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</row>
    <row r="156" spans="1:17">
      <c r="A156" s="114"/>
      <c r="B156" s="114"/>
      <c r="C156" s="114"/>
      <c r="D156" s="115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</row>
    <row r="157" spans="1:17">
      <c r="A157" s="114"/>
      <c r="B157" s="114"/>
      <c r="C157" s="114"/>
      <c r="D157" s="115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</row>
    <row r="158" spans="1:17">
      <c r="A158" s="114"/>
      <c r="B158" s="114"/>
      <c r="C158" s="114"/>
      <c r="D158" s="115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</row>
    <row r="159" spans="1:17">
      <c r="A159" s="114"/>
      <c r="B159" s="114"/>
      <c r="C159" s="114"/>
      <c r="D159" s="115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</row>
    <row r="160" spans="1:17">
      <c r="A160" s="114"/>
      <c r="B160" s="114"/>
      <c r="C160" s="114"/>
      <c r="D160" s="115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</row>
    <row r="161" spans="1:17">
      <c r="A161" s="114"/>
      <c r="B161" s="114"/>
      <c r="C161" s="114"/>
      <c r="D161" s="115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</row>
    <row r="162" spans="1:17">
      <c r="A162" s="114"/>
      <c r="B162" s="114"/>
      <c r="C162" s="114"/>
      <c r="D162" s="115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</row>
    <row r="163" spans="1:17">
      <c r="A163" s="114"/>
      <c r="B163" s="114"/>
      <c r="C163" s="114"/>
      <c r="D163" s="115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</row>
    <row r="164" spans="1:17">
      <c r="A164" s="114"/>
      <c r="B164" s="114"/>
      <c r="C164" s="114"/>
      <c r="D164" s="115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</row>
    <row r="165" spans="1:17">
      <c r="A165" s="114"/>
      <c r="B165" s="114"/>
      <c r="C165" s="114"/>
      <c r="D165" s="115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</row>
    <row r="166" spans="1:17">
      <c r="A166" s="114"/>
      <c r="B166" s="114"/>
      <c r="C166" s="114"/>
      <c r="D166" s="115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</row>
    <row r="167" spans="1:17">
      <c r="A167" s="114"/>
      <c r="B167" s="114"/>
      <c r="C167" s="114"/>
      <c r="D167" s="115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</row>
    <row r="168" spans="1:17">
      <c r="A168" s="114"/>
      <c r="B168" s="114"/>
      <c r="C168" s="114"/>
      <c r="D168" s="115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</row>
    <row r="169" spans="1:17">
      <c r="A169" s="114"/>
      <c r="B169" s="114"/>
      <c r="C169" s="114"/>
      <c r="D169" s="115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</row>
    <row r="170" spans="1:17">
      <c r="A170" s="114"/>
      <c r="B170" s="114"/>
      <c r="C170" s="114"/>
      <c r="D170" s="115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</row>
    <row r="171" spans="1:17">
      <c r="A171" s="114"/>
      <c r="B171" s="114"/>
      <c r="C171" s="114"/>
      <c r="D171" s="115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</row>
    <row r="172" spans="1:17">
      <c r="A172" s="114"/>
      <c r="B172" s="114"/>
      <c r="C172" s="114"/>
      <c r="D172" s="115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</row>
    <row r="173" spans="1:17">
      <c r="A173" s="114"/>
      <c r="B173" s="114"/>
      <c r="C173" s="114"/>
      <c r="D173" s="115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</row>
    <row r="174" spans="1:17">
      <c r="A174" s="114"/>
      <c r="B174" s="114"/>
      <c r="C174" s="114"/>
      <c r="D174" s="115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</row>
    <row r="175" spans="1:17">
      <c r="A175" s="114"/>
      <c r="B175" s="114"/>
      <c r="C175" s="114"/>
      <c r="D175" s="115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</row>
    <row r="176" spans="1:17">
      <c r="A176" s="114"/>
      <c r="B176" s="114"/>
      <c r="C176" s="114"/>
      <c r="D176" s="115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</row>
    <row r="177" spans="1:17">
      <c r="A177" s="114"/>
      <c r="B177" s="114"/>
      <c r="C177" s="114"/>
      <c r="D177" s="115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</row>
    <row r="178" spans="1:17">
      <c r="A178" s="114"/>
      <c r="B178" s="114"/>
      <c r="C178" s="114"/>
      <c r="D178" s="115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</row>
    <row r="179" spans="1:17">
      <c r="A179" s="114"/>
      <c r="B179" s="114"/>
      <c r="C179" s="114"/>
      <c r="D179" s="115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</row>
    <row r="180" spans="1:17">
      <c r="A180" s="114"/>
      <c r="B180" s="114"/>
      <c r="C180" s="114"/>
      <c r="D180" s="115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</row>
    <row r="181" spans="1:17">
      <c r="A181" s="114"/>
      <c r="B181" s="114"/>
      <c r="C181" s="114"/>
      <c r="D181" s="115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</row>
    <row r="182" spans="1:17">
      <c r="A182" s="114"/>
      <c r="B182" s="114"/>
      <c r="C182" s="114"/>
      <c r="D182" s="115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</row>
    <row r="183" spans="1:17">
      <c r="A183" s="114"/>
      <c r="B183" s="114"/>
      <c r="C183" s="114"/>
      <c r="D183" s="115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</row>
    <row r="184" spans="1:17">
      <c r="A184" s="114"/>
      <c r="B184" s="114"/>
      <c r="C184" s="114"/>
      <c r="D184" s="115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</row>
    <row r="185" spans="1:17">
      <c r="A185" s="114"/>
      <c r="B185" s="114"/>
      <c r="C185" s="114"/>
      <c r="D185" s="115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</row>
    <row r="186" spans="1:17">
      <c r="A186" s="114"/>
      <c r="B186" s="114"/>
      <c r="C186" s="114"/>
      <c r="D186" s="115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</row>
    <row r="187" spans="1:17">
      <c r="A187" s="114"/>
      <c r="B187" s="114"/>
      <c r="C187" s="114"/>
      <c r="D187" s="115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</row>
    <row r="188" spans="1:17">
      <c r="A188" s="114"/>
      <c r="B188" s="114"/>
      <c r="C188" s="114"/>
      <c r="D188" s="115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</row>
    <row r="189" spans="1:17">
      <c r="A189" s="114"/>
      <c r="B189" s="114"/>
      <c r="C189" s="114"/>
      <c r="D189" s="115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</row>
    <row r="190" spans="1:17">
      <c r="A190" s="114"/>
      <c r="B190" s="114"/>
      <c r="C190" s="114"/>
      <c r="D190" s="115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</row>
    <row r="191" spans="1:17">
      <c r="A191" s="114"/>
      <c r="B191" s="114"/>
      <c r="C191" s="114"/>
      <c r="D191" s="115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</row>
    <row r="192" spans="1:17">
      <c r="A192" s="114"/>
      <c r="B192" s="114"/>
      <c r="C192" s="114"/>
      <c r="D192" s="115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</row>
    <row r="193" spans="1:17">
      <c r="A193" s="114"/>
      <c r="B193" s="114"/>
      <c r="C193" s="114"/>
      <c r="D193" s="115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</row>
    <row r="194" spans="1:17">
      <c r="A194" s="114"/>
      <c r="B194" s="114"/>
      <c r="C194" s="114"/>
      <c r="D194" s="115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</row>
    <row r="195" spans="1:17">
      <c r="A195" s="114"/>
      <c r="B195" s="114"/>
      <c r="C195" s="114"/>
      <c r="D195" s="115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</row>
    <row r="196" spans="1:17">
      <c r="A196" s="114"/>
      <c r="B196" s="114"/>
      <c r="C196" s="114"/>
      <c r="D196" s="115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</row>
    <row r="197" spans="1:17">
      <c r="A197" s="114"/>
      <c r="B197" s="114"/>
      <c r="C197" s="114"/>
      <c r="D197" s="115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</row>
    <row r="198" spans="1:17">
      <c r="A198" s="114"/>
      <c r="B198" s="114"/>
      <c r="C198" s="114"/>
      <c r="D198" s="115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</row>
    <row r="199" spans="1:17">
      <c r="A199" s="114"/>
      <c r="B199" s="114"/>
      <c r="C199" s="114"/>
      <c r="D199" s="115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</row>
    <row r="200" spans="1:17">
      <c r="A200" s="114"/>
      <c r="B200" s="114"/>
      <c r="C200" s="114"/>
      <c r="D200" s="115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</row>
    <row r="201" spans="1:17">
      <c r="A201" s="114"/>
      <c r="B201" s="114"/>
      <c r="C201" s="114"/>
      <c r="D201" s="115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</row>
    <row r="202" spans="1:17">
      <c r="A202" s="114"/>
      <c r="B202" s="114"/>
      <c r="C202" s="114"/>
      <c r="D202" s="115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</row>
    <row r="203" spans="1:17">
      <c r="A203" s="114"/>
      <c r="B203" s="114"/>
      <c r="C203" s="114"/>
      <c r="D203" s="115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</row>
    <row r="204" spans="1:17">
      <c r="A204" s="114"/>
      <c r="B204" s="114"/>
      <c r="C204" s="114"/>
      <c r="D204" s="115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</row>
    <row r="205" spans="1:17">
      <c r="A205" s="114"/>
      <c r="B205" s="114"/>
      <c r="C205" s="114"/>
      <c r="D205" s="115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</row>
    <row r="206" spans="1:17">
      <c r="A206" s="114"/>
      <c r="B206" s="114"/>
      <c r="C206" s="114"/>
      <c r="D206" s="115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</row>
    <row r="207" spans="1:17">
      <c r="A207" s="114"/>
      <c r="B207" s="114"/>
      <c r="C207" s="114"/>
      <c r="D207" s="115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</row>
    <row r="208" spans="1:17">
      <c r="A208" s="114"/>
      <c r="B208" s="114"/>
      <c r="C208" s="114"/>
      <c r="D208" s="115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</row>
    <row r="209" spans="1:17">
      <c r="A209" s="114"/>
      <c r="B209" s="114"/>
      <c r="C209" s="114"/>
      <c r="D209" s="115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</row>
    <row r="210" spans="1:17">
      <c r="A210" s="114"/>
      <c r="B210" s="114"/>
      <c r="C210" s="114"/>
      <c r="D210" s="115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</row>
    <row r="211" spans="1:17">
      <c r="A211" s="114"/>
      <c r="B211" s="114"/>
      <c r="C211" s="114"/>
      <c r="D211" s="115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</row>
    <row r="212" spans="1:17">
      <c r="A212" s="114"/>
      <c r="B212" s="114"/>
      <c r="C212" s="114"/>
      <c r="D212" s="115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</row>
    <row r="213" spans="1:17">
      <c r="A213" s="114"/>
      <c r="B213" s="114"/>
      <c r="C213" s="114"/>
      <c r="D213" s="115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</row>
    <row r="214" spans="1:17">
      <c r="A214" s="114"/>
      <c r="B214" s="114"/>
      <c r="C214" s="114"/>
      <c r="D214" s="115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</row>
    <row r="215" spans="1:17">
      <c r="A215" s="114"/>
      <c r="B215" s="114"/>
      <c r="C215" s="114"/>
      <c r="D215" s="115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</row>
    <row r="216" spans="1:17">
      <c r="A216" s="114"/>
      <c r="B216" s="114"/>
      <c r="C216" s="114"/>
      <c r="D216" s="115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</row>
    <row r="217" spans="1:17">
      <c r="A217" s="114"/>
      <c r="B217" s="114"/>
      <c r="C217" s="114"/>
      <c r="D217" s="115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</row>
    <row r="218" spans="1:17">
      <c r="A218" s="114"/>
      <c r="B218" s="114"/>
      <c r="C218" s="114"/>
      <c r="D218" s="115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</row>
    <row r="219" spans="1:17">
      <c r="A219" s="114"/>
      <c r="B219" s="114"/>
      <c r="C219" s="114"/>
      <c r="D219" s="115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</row>
    <row r="220" spans="1:17">
      <c r="A220" s="114"/>
      <c r="B220" s="114"/>
      <c r="C220" s="114"/>
      <c r="D220" s="115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</row>
    <row r="221" spans="1:17">
      <c r="A221" s="114"/>
      <c r="B221" s="114"/>
      <c r="C221" s="114"/>
      <c r="D221" s="115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</row>
    <row r="222" spans="1:17">
      <c r="A222" s="114"/>
      <c r="B222" s="114"/>
      <c r="C222" s="114"/>
      <c r="D222" s="115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</row>
    <row r="223" spans="1:17">
      <c r="A223" s="114"/>
      <c r="B223" s="114"/>
      <c r="C223" s="114"/>
      <c r="D223" s="115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</row>
    <row r="224" spans="1:17">
      <c r="A224" s="114"/>
      <c r="B224" s="114"/>
      <c r="C224" s="114"/>
      <c r="D224" s="115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</row>
    <row r="225" spans="1:17">
      <c r="A225" s="114"/>
      <c r="B225" s="114"/>
      <c r="C225" s="114"/>
      <c r="D225" s="115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</row>
    <row r="226" spans="1:17">
      <c r="A226" s="114"/>
      <c r="B226" s="114"/>
      <c r="C226" s="114"/>
      <c r="D226" s="115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</row>
    <row r="227" spans="1:17">
      <c r="A227" s="114"/>
      <c r="B227" s="114"/>
      <c r="C227" s="114"/>
      <c r="D227" s="115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</row>
    <row r="228" spans="1:17">
      <c r="A228" s="114"/>
      <c r="B228" s="114"/>
      <c r="C228" s="114"/>
      <c r="D228" s="115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</row>
    <row r="229" spans="1:17">
      <c r="A229" s="114"/>
      <c r="B229" s="114"/>
      <c r="C229" s="114"/>
      <c r="D229" s="115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</row>
    <row r="230" spans="1:17">
      <c r="A230" s="114"/>
      <c r="B230" s="114"/>
      <c r="C230" s="114"/>
      <c r="D230" s="115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</row>
    <row r="231" spans="1:17">
      <c r="A231" s="114"/>
      <c r="B231" s="114"/>
      <c r="C231" s="114"/>
      <c r="D231" s="115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</row>
    <row r="232" spans="1:17">
      <c r="A232" s="114"/>
      <c r="B232" s="114"/>
      <c r="C232" s="114"/>
      <c r="D232" s="115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</row>
    <row r="233" spans="1:17">
      <c r="A233" s="114"/>
      <c r="B233" s="114"/>
      <c r="C233" s="114"/>
      <c r="D233" s="115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</row>
    <row r="234" spans="1:17">
      <c r="A234" s="114"/>
      <c r="B234" s="114"/>
      <c r="C234" s="114"/>
      <c r="D234" s="115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</row>
    <row r="235" spans="1:17">
      <c r="A235" s="114"/>
      <c r="B235" s="114"/>
      <c r="C235" s="114"/>
      <c r="D235" s="115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</row>
    <row r="236" spans="1:17">
      <c r="A236" s="114"/>
      <c r="B236" s="114"/>
      <c r="C236" s="114"/>
      <c r="D236" s="115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</row>
    <row r="237" spans="1:17">
      <c r="A237" s="114"/>
      <c r="B237" s="114"/>
      <c r="C237" s="114"/>
      <c r="D237" s="115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</row>
    <row r="238" spans="1:17">
      <c r="A238" s="114"/>
      <c r="B238" s="114"/>
      <c r="C238" s="114"/>
      <c r="D238" s="115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</row>
    <row r="239" spans="1:17">
      <c r="A239" s="114"/>
      <c r="B239" s="114"/>
      <c r="C239" s="114"/>
      <c r="D239" s="115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</row>
    <row r="240" spans="1:17">
      <c r="A240" s="114"/>
      <c r="B240" s="114"/>
      <c r="C240" s="114"/>
      <c r="D240" s="115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</row>
    <row r="241" spans="1:17">
      <c r="A241" s="114"/>
      <c r="B241" s="114"/>
      <c r="C241" s="114"/>
      <c r="D241" s="115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</row>
    <row r="242" spans="1:17">
      <c r="A242" s="114"/>
      <c r="B242" s="114"/>
      <c r="C242" s="114"/>
      <c r="D242" s="115"/>
      <c r="E242" s="114"/>
      <c r="F242" s="114"/>
      <c r="G242" s="114"/>
      <c r="H242" s="114"/>
      <c r="I242" s="114"/>
      <c r="J242" s="114"/>
      <c r="K242" s="114"/>
      <c r="L242" s="114"/>
      <c r="M242" s="114"/>
      <c r="N242" s="114"/>
      <c r="O242" s="114"/>
      <c r="P242" s="114"/>
      <c r="Q242" s="114"/>
    </row>
    <row r="243" spans="1:17">
      <c r="A243" s="114"/>
      <c r="B243" s="114"/>
      <c r="C243" s="114"/>
      <c r="D243" s="115"/>
      <c r="E243" s="114"/>
      <c r="F243" s="114"/>
      <c r="G243" s="114"/>
      <c r="H243" s="114"/>
      <c r="I243" s="114"/>
      <c r="J243" s="114"/>
      <c r="K243" s="114"/>
      <c r="L243" s="114"/>
      <c r="M243" s="114"/>
      <c r="N243" s="114"/>
      <c r="O243" s="114"/>
      <c r="P243" s="114"/>
      <c r="Q243" s="114"/>
    </row>
    <row r="244" spans="1:17">
      <c r="A244" s="114"/>
      <c r="B244" s="114"/>
      <c r="C244" s="114"/>
      <c r="D244" s="115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  <c r="P244" s="114"/>
      <c r="Q244" s="114"/>
    </row>
    <row r="245" spans="1:17">
      <c r="A245" s="114"/>
      <c r="B245" s="114"/>
      <c r="C245" s="114"/>
      <c r="D245" s="115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14"/>
      <c r="Q245" s="114"/>
    </row>
    <row r="246" spans="1:17">
      <c r="A246" s="114"/>
      <c r="B246" s="114"/>
      <c r="C246" s="114"/>
      <c r="D246" s="115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  <c r="Q246" s="114"/>
    </row>
    <row r="247" spans="1:17">
      <c r="A247" s="114"/>
      <c r="B247" s="114"/>
      <c r="C247" s="114"/>
      <c r="D247" s="115"/>
      <c r="E247" s="114"/>
      <c r="F247" s="114"/>
      <c r="G247" s="114"/>
      <c r="H247" s="114"/>
      <c r="I247" s="114"/>
      <c r="J247" s="114"/>
      <c r="K247" s="114"/>
      <c r="L247" s="114"/>
      <c r="M247" s="114"/>
      <c r="N247" s="114"/>
      <c r="O247" s="114"/>
      <c r="P247" s="114"/>
      <c r="Q247" s="114"/>
    </row>
    <row r="248" spans="1:17">
      <c r="A248" s="114"/>
      <c r="B248" s="114"/>
      <c r="C248" s="114"/>
      <c r="D248" s="115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</row>
    <row r="249" spans="1:17">
      <c r="A249" s="114"/>
      <c r="B249" s="114"/>
      <c r="C249" s="114"/>
      <c r="D249" s="115"/>
      <c r="E249" s="114"/>
      <c r="F249" s="114"/>
      <c r="G249" s="114"/>
      <c r="H249" s="114"/>
      <c r="I249" s="114"/>
      <c r="J249" s="114"/>
      <c r="K249" s="114"/>
      <c r="L249" s="114"/>
      <c r="M249" s="114"/>
      <c r="N249" s="114"/>
      <c r="O249" s="114"/>
      <c r="P249" s="114"/>
      <c r="Q249" s="114"/>
    </row>
    <row r="250" spans="1:17">
      <c r="A250" s="114"/>
      <c r="B250" s="114"/>
      <c r="C250" s="114"/>
      <c r="D250" s="115"/>
      <c r="E250" s="114"/>
      <c r="F250" s="114"/>
      <c r="G250" s="114"/>
      <c r="H250" s="114"/>
      <c r="I250" s="114"/>
      <c r="J250" s="114"/>
      <c r="K250" s="114"/>
      <c r="L250" s="114"/>
      <c r="M250" s="114"/>
      <c r="N250" s="114"/>
      <c r="O250" s="114"/>
      <c r="P250" s="114"/>
      <c r="Q250" s="114"/>
    </row>
    <row r="251" spans="1:17">
      <c r="A251" s="114"/>
      <c r="B251" s="114"/>
      <c r="C251" s="114"/>
      <c r="D251" s="115"/>
      <c r="E251" s="114"/>
      <c r="F251" s="114"/>
      <c r="G251" s="114"/>
      <c r="H251" s="114"/>
      <c r="I251" s="114"/>
      <c r="J251" s="114"/>
      <c r="K251" s="114"/>
      <c r="L251" s="114"/>
      <c r="M251" s="114"/>
      <c r="N251" s="114"/>
      <c r="O251" s="114"/>
      <c r="P251" s="114"/>
      <c r="Q251" s="114"/>
    </row>
    <row r="252" spans="1:17">
      <c r="A252" s="114"/>
      <c r="B252" s="114"/>
      <c r="C252" s="114"/>
      <c r="D252" s="115"/>
      <c r="E252" s="114"/>
      <c r="F252" s="114"/>
      <c r="G252" s="114"/>
      <c r="H252" s="114"/>
      <c r="I252" s="114"/>
      <c r="J252" s="114"/>
      <c r="K252" s="114"/>
      <c r="L252" s="114"/>
      <c r="M252" s="114"/>
      <c r="N252" s="114"/>
      <c r="O252" s="114"/>
      <c r="P252" s="114"/>
      <c r="Q252" s="114"/>
    </row>
    <row r="253" spans="1:17">
      <c r="A253" s="114"/>
      <c r="B253" s="114"/>
      <c r="C253" s="114"/>
      <c r="D253" s="115"/>
      <c r="E253" s="114"/>
      <c r="F253" s="114"/>
      <c r="G253" s="114"/>
      <c r="H253" s="114"/>
      <c r="I253" s="114"/>
      <c r="J253" s="114"/>
      <c r="K253" s="114"/>
      <c r="L253" s="114"/>
      <c r="M253" s="114"/>
      <c r="N253" s="114"/>
      <c r="O253" s="114"/>
      <c r="P253" s="114"/>
      <c r="Q253" s="114"/>
    </row>
    <row r="254" spans="1:17">
      <c r="A254" s="114"/>
      <c r="B254" s="114"/>
      <c r="C254" s="114"/>
      <c r="D254" s="115"/>
      <c r="E254" s="114"/>
      <c r="F254" s="114"/>
      <c r="G254" s="114"/>
      <c r="H254" s="114"/>
      <c r="I254" s="114"/>
      <c r="J254" s="114"/>
      <c r="K254" s="114"/>
      <c r="L254" s="114"/>
      <c r="M254" s="114"/>
      <c r="N254" s="114"/>
      <c r="O254" s="114"/>
      <c r="P254" s="114"/>
      <c r="Q254" s="114"/>
    </row>
    <row r="255" spans="1:17">
      <c r="A255" s="114"/>
      <c r="B255" s="114"/>
      <c r="C255" s="114"/>
      <c r="D255" s="115"/>
      <c r="E255" s="114"/>
      <c r="F255" s="114"/>
      <c r="G255" s="114"/>
      <c r="H255" s="114"/>
      <c r="I255" s="114"/>
      <c r="J255" s="114"/>
      <c r="K255" s="114"/>
      <c r="L255" s="114"/>
      <c r="M255" s="114"/>
      <c r="N255" s="114"/>
      <c r="O255" s="114"/>
      <c r="P255" s="114"/>
      <c r="Q255" s="114"/>
    </row>
    <row r="256" spans="1:17">
      <c r="A256" s="114"/>
      <c r="B256" s="114"/>
      <c r="C256" s="114"/>
      <c r="D256" s="115"/>
      <c r="E256" s="114"/>
      <c r="F256" s="114"/>
      <c r="G256" s="114"/>
      <c r="H256" s="114"/>
      <c r="I256" s="114"/>
      <c r="J256" s="114"/>
      <c r="K256" s="114"/>
      <c r="L256" s="114"/>
      <c r="M256" s="114"/>
      <c r="N256" s="114"/>
      <c r="O256" s="114"/>
      <c r="P256" s="114"/>
      <c r="Q256" s="114"/>
    </row>
    <row r="257" spans="1:17">
      <c r="A257" s="114"/>
      <c r="B257" s="114"/>
      <c r="C257" s="114"/>
      <c r="D257" s="115"/>
      <c r="E257" s="114"/>
      <c r="F257" s="114"/>
      <c r="G257" s="114"/>
      <c r="H257" s="114"/>
      <c r="I257" s="114"/>
      <c r="J257" s="114"/>
      <c r="K257" s="114"/>
      <c r="L257" s="114"/>
      <c r="M257" s="114"/>
      <c r="N257" s="114"/>
      <c r="O257" s="114"/>
      <c r="P257" s="114"/>
      <c r="Q257" s="114"/>
    </row>
    <row r="258" spans="1:17">
      <c r="A258" s="114"/>
      <c r="B258" s="114"/>
      <c r="C258" s="114"/>
      <c r="D258" s="115"/>
      <c r="E258" s="114"/>
      <c r="F258" s="114"/>
      <c r="G258" s="114"/>
      <c r="H258" s="114"/>
      <c r="I258" s="114"/>
      <c r="J258" s="114"/>
      <c r="K258" s="114"/>
      <c r="L258" s="114"/>
      <c r="M258" s="114"/>
      <c r="N258" s="114"/>
      <c r="O258" s="114"/>
      <c r="P258" s="114"/>
      <c r="Q258" s="114"/>
    </row>
    <row r="259" spans="1:17">
      <c r="A259" s="114"/>
      <c r="B259" s="114"/>
      <c r="C259" s="114"/>
      <c r="D259" s="115"/>
      <c r="E259" s="114"/>
      <c r="F259" s="114"/>
      <c r="G259" s="114"/>
      <c r="H259" s="114"/>
      <c r="I259" s="114"/>
      <c r="J259" s="114"/>
      <c r="K259" s="114"/>
      <c r="L259" s="114"/>
      <c r="M259" s="114"/>
      <c r="N259" s="114"/>
      <c r="O259" s="114"/>
      <c r="P259" s="114"/>
      <c r="Q259" s="114"/>
    </row>
    <row r="260" spans="1:17">
      <c r="A260" s="114"/>
      <c r="B260" s="114"/>
      <c r="C260" s="114"/>
      <c r="D260" s="115"/>
      <c r="E260" s="114"/>
      <c r="F260" s="114"/>
      <c r="G260" s="114"/>
      <c r="H260" s="114"/>
      <c r="I260" s="114"/>
      <c r="J260" s="114"/>
      <c r="K260" s="114"/>
      <c r="L260" s="114"/>
      <c r="M260" s="114"/>
      <c r="N260" s="114"/>
      <c r="O260" s="114"/>
      <c r="P260" s="114"/>
      <c r="Q260" s="114"/>
    </row>
    <row r="261" spans="1:17">
      <c r="A261" s="114"/>
      <c r="B261" s="114"/>
      <c r="C261" s="114"/>
      <c r="D261" s="115"/>
      <c r="E261" s="114"/>
      <c r="F261" s="114"/>
      <c r="G261" s="114"/>
      <c r="H261" s="114"/>
      <c r="I261" s="114"/>
      <c r="J261" s="114"/>
      <c r="K261" s="114"/>
      <c r="L261" s="114"/>
      <c r="M261" s="114"/>
      <c r="N261" s="114"/>
      <c r="O261" s="114"/>
      <c r="P261" s="114"/>
      <c r="Q261" s="114"/>
    </row>
    <row r="262" spans="1:17">
      <c r="A262" s="114"/>
      <c r="B262" s="114"/>
      <c r="C262" s="114"/>
      <c r="D262" s="115"/>
      <c r="E262" s="114"/>
      <c r="F262" s="114"/>
      <c r="G262" s="114"/>
      <c r="H262" s="114"/>
      <c r="I262" s="114"/>
      <c r="J262" s="114"/>
      <c r="K262" s="114"/>
      <c r="L262" s="114"/>
      <c r="M262" s="114"/>
      <c r="N262" s="114"/>
      <c r="O262" s="114"/>
      <c r="P262" s="114"/>
      <c r="Q262" s="114"/>
    </row>
    <row r="263" spans="1:17">
      <c r="A263" s="114"/>
      <c r="B263" s="114"/>
      <c r="C263" s="114"/>
      <c r="D263" s="115"/>
      <c r="E263" s="114"/>
      <c r="F263" s="114"/>
      <c r="G263" s="114"/>
      <c r="H263" s="114"/>
      <c r="I263" s="114"/>
      <c r="J263" s="114"/>
      <c r="K263" s="114"/>
      <c r="L263" s="114"/>
      <c r="M263" s="114"/>
      <c r="N263" s="114"/>
      <c r="O263" s="114"/>
      <c r="P263" s="114"/>
      <c r="Q263" s="114"/>
    </row>
    <row r="264" spans="1:17">
      <c r="A264" s="114"/>
      <c r="B264" s="114"/>
      <c r="C264" s="114"/>
      <c r="D264" s="115"/>
      <c r="E264" s="114"/>
      <c r="F264" s="114"/>
      <c r="G264" s="114"/>
      <c r="H264" s="114"/>
      <c r="I264" s="114"/>
      <c r="J264" s="114"/>
      <c r="K264" s="114"/>
      <c r="L264" s="114"/>
      <c r="M264" s="114"/>
      <c r="N264" s="114"/>
      <c r="O264" s="114"/>
      <c r="P264" s="114"/>
      <c r="Q264" s="114"/>
    </row>
    <row r="265" spans="1:17">
      <c r="A265" s="114"/>
      <c r="B265" s="114"/>
      <c r="C265" s="114"/>
      <c r="D265" s="115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4"/>
      <c r="Q265" s="114"/>
    </row>
    <row r="266" spans="1:17">
      <c r="A266" s="114"/>
      <c r="B266" s="114"/>
      <c r="C266" s="114"/>
      <c r="D266" s="115"/>
      <c r="E266" s="114"/>
      <c r="F266" s="114"/>
      <c r="G266" s="114"/>
      <c r="H266" s="114"/>
      <c r="I266" s="114"/>
      <c r="J266" s="114"/>
      <c r="K266" s="114"/>
      <c r="L266" s="114"/>
      <c r="M266" s="114"/>
      <c r="N266" s="114"/>
      <c r="O266" s="114"/>
      <c r="P266" s="114"/>
      <c r="Q266" s="114"/>
    </row>
    <row r="267" spans="1:17">
      <c r="A267" s="114"/>
      <c r="B267" s="114"/>
      <c r="C267" s="114"/>
      <c r="D267" s="115"/>
      <c r="E267" s="114"/>
      <c r="F267" s="114"/>
      <c r="G267" s="114"/>
      <c r="H267" s="114"/>
      <c r="I267" s="114"/>
      <c r="J267" s="114"/>
      <c r="K267" s="114"/>
      <c r="L267" s="114"/>
      <c r="M267" s="114"/>
      <c r="N267" s="114"/>
      <c r="O267" s="114"/>
      <c r="P267" s="114"/>
      <c r="Q267" s="114"/>
    </row>
    <row r="268" spans="1:17">
      <c r="A268" s="114"/>
      <c r="B268" s="114"/>
      <c r="C268" s="114"/>
      <c r="D268" s="115"/>
      <c r="E268" s="114"/>
      <c r="F268" s="114"/>
      <c r="G268" s="114"/>
      <c r="H268" s="114"/>
      <c r="I268" s="114"/>
      <c r="J268" s="114"/>
      <c r="K268" s="114"/>
      <c r="L268" s="114"/>
      <c r="M268" s="114"/>
      <c r="N268" s="114"/>
      <c r="O268" s="114"/>
      <c r="P268" s="114"/>
      <c r="Q268" s="114"/>
    </row>
    <row r="269" spans="1:17">
      <c r="A269" s="114"/>
      <c r="B269" s="114"/>
      <c r="C269" s="114"/>
      <c r="D269" s="115"/>
      <c r="E269" s="114"/>
      <c r="F269" s="114"/>
      <c r="G269" s="114"/>
      <c r="H269" s="114"/>
      <c r="I269" s="114"/>
      <c r="J269" s="114"/>
      <c r="K269" s="114"/>
      <c r="L269" s="114"/>
      <c r="M269" s="114"/>
      <c r="N269" s="114"/>
      <c r="O269" s="114"/>
      <c r="P269" s="114"/>
      <c r="Q269" s="114"/>
    </row>
    <row r="270" spans="1:17">
      <c r="A270" s="114"/>
      <c r="B270" s="114"/>
      <c r="C270" s="114"/>
      <c r="D270" s="115"/>
      <c r="E270" s="114"/>
      <c r="F270" s="114"/>
      <c r="G270" s="114"/>
      <c r="H270" s="114"/>
      <c r="I270" s="114"/>
      <c r="J270" s="114"/>
      <c r="K270" s="114"/>
      <c r="L270" s="114"/>
      <c r="M270" s="114"/>
      <c r="N270" s="114"/>
      <c r="O270" s="114"/>
      <c r="P270" s="114"/>
      <c r="Q270" s="114"/>
    </row>
    <row r="271" spans="1:17">
      <c r="A271" s="114"/>
      <c r="B271" s="114"/>
      <c r="C271" s="114"/>
      <c r="D271" s="115"/>
      <c r="E271" s="114"/>
      <c r="F271" s="114"/>
      <c r="G271" s="114"/>
      <c r="H271" s="114"/>
      <c r="I271" s="114"/>
      <c r="J271" s="114"/>
      <c r="K271" s="114"/>
      <c r="L271" s="114"/>
      <c r="M271" s="114"/>
      <c r="N271" s="114"/>
      <c r="O271" s="114"/>
      <c r="P271" s="114"/>
      <c r="Q271" s="114"/>
    </row>
    <row r="272" spans="1:17">
      <c r="A272" s="114"/>
      <c r="B272" s="114"/>
      <c r="C272" s="114"/>
      <c r="D272" s="115"/>
      <c r="E272" s="114"/>
      <c r="F272" s="114"/>
      <c r="G272" s="114"/>
      <c r="H272" s="114"/>
      <c r="I272" s="114"/>
      <c r="J272" s="114"/>
      <c r="K272" s="114"/>
      <c r="L272" s="114"/>
      <c r="M272" s="114"/>
      <c r="N272" s="114"/>
      <c r="O272" s="114"/>
      <c r="P272" s="114"/>
      <c r="Q272" s="114"/>
    </row>
    <row r="273" spans="1:17">
      <c r="A273" s="114"/>
      <c r="B273" s="114"/>
      <c r="C273" s="114"/>
      <c r="D273" s="115"/>
      <c r="E273" s="114"/>
      <c r="F273" s="114"/>
      <c r="G273" s="114"/>
      <c r="H273" s="114"/>
      <c r="I273" s="114"/>
      <c r="J273" s="114"/>
      <c r="K273" s="114"/>
      <c r="L273" s="114"/>
      <c r="M273" s="114"/>
      <c r="N273" s="114"/>
      <c r="O273" s="114"/>
      <c r="P273" s="114"/>
      <c r="Q273" s="114"/>
    </row>
    <row r="274" spans="1:17">
      <c r="A274" s="114"/>
      <c r="B274" s="114"/>
      <c r="C274" s="114"/>
      <c r="D274" s="115"/>
      <c r="E274" s="114"/>
      <c r="F274" s="114"/>
      <c r="G274" s="114"/>
      <c r="H274" s="114"/>
      <c r="I274" s="114"/>
      <c r="J274" s="114"/>
      <c r="K274" s="114"/>
      <c r="L274" s="114"/>
      <c r="M274" s="114"/>
      <c r="N274" s="114"/>
      <c r="O274" s="114"/>
      <c r="P274" s="114"/>
      <c r="Q274" s="114"/>
    </row>
    <row r="275" spans="1:17">
      <c r="A275" s="114"/>
      <c r="B275" s="114"/>
      <c r="C275" s="114"/>
      <c r="D275" s="115"/>
      <c r="E275" s="114"/>
      <c r="F275" s="114"/>
      <c r="G275" s="114"/>
      <c r="H275" s="114"/>
      <c r="I275" s="114"/>
      <c r="J275" s="114"/>
      <c r="K275" s="114"/>
      <c r="L275" s="114"/>
      <c r="M275" s="114"/>
      <c r="N275" s="114"/>
      <c r="O275" s="114"/>
      <c r="P275" s="114"/>
      <c r="Q275" s="114"/>
    </row>
    <row r="276" spans="1:17">
      <c r="A276" s="114"/>
      <c r="B276" s="114"/>
      <c r="C276" s="114"/>
      <c r="D276" s="115"/>
      <c r="E276" s="114"/>
      <c r="F276" s="114"/>
      <c r="G276" s="114"/>
      <c r="H276" s="114"/>
      <c r="I276" s="114"/>
      <c r="J276" s="114"/>
      <c r="K276" s="114"/>
      <c r="L276" s="114"/>
      <c r="M276" s="114"/>
      <c r="N276" s="114"/>
      <c r="O276" s="114"/>
      <c r="P276" s="114"/>
      <c r="Q276" s="114"/>
    </row>
    <row r="277" spans="1:17">
      <c r="A277" s="114"/>
      <c r="B277" s="114"/>
      <c r="C277" s="114"/>
      <c r="D277" s="115"/>
      <c r="E277" s="114"/>
      <c r="F277" s="114"/>
      <c r="G277" s="114"/>
      <c r="H277" s="114"/>
      <c r="I277" s="114"/>
      <c r="J277" s="114"/>
      <c r="K277" s="114"/>
      <c r="L277" s="114"/>
      <c r="M277" s="114"/>
      <c r="N277" s="114"/>
      <c r="O277" s="114"/>
      <c r="P277" s="114"/>
      <c r="Q277" s="114"/>
    </row>
    <row r="278" spans="1:17">
      <c r="A278" s="114"/>
      <c r="B278" s="114"/>
      <c r="C278" s="114"/>
      <c r="D278" s="115"/>
      <c r="E278" s="114"/>
      <c r="F278" s="114"/>
      <c r="G278" s="114"/>
      <c r="H278" s="114"/>
      <c r="I278" s="114"/>
      <c r="J278" s="114"/>
      <c r="K278" s="114"/>
      <c r="L278" s="114"/>
      <c r="M278" s="114"/>
      <c r="N278" s="114"/>
      <c r="O278" s="114"/>
      <c r="P278" s="114"/>
      <c r="Q278" s="114"/>
    </row>
    <row r="279" spans="1:17">
      <c r="A279" s="114"/>
      <c r="B279" s="114"/>
      <c r="C279" s="114"/>
      <c r="D279" s="115"/>
      <c r="E279" s="114"/>
      <c r="F279" s="114"/>
      <c r="G279" s="114"/>
      <c r="H279" s="114"/>
      <c r="I279" s="114"/>
      <c r="J279" s="114"/>
      <c r="K279" s="114"/>
      <c r="L279" s="114"/>
      <c r="M279" s="114"/>
      <c r="N279" s="114"/>
      <c r="O279" s="114"/>
      <c r="P279" s="114"/>
      <c r="Q279" s="114"/>
    </row>
    <row r="280" spans="1:17">
      <c r="A280" s="114"/>
      <c r="B280" s="114"/>
      <c r="C280" s="114"/>
      <c r="D280" s="115"/>
      <c r="E280" s="114"/>
      <c r="F280" s="114"/>
      <c r="G280" s="114"/>
      <c r="H280" s="114"/>
      <c r="I280" s="114"/>
      <c r="J280" s="114"/>
      <c r="K280" s="114"/>
      <c r="L280" s="114"/>
      <c r="M280" s="114"/>
      <c r="N280" s="114"/>
      <c r="O280" s="114"/>
      <c r="P280" s="114"/>
      <c r="Q280" s="114"/>
    </row>
    <row r="281" spans="1:17">
      <c r="A281" s="114"/>
      <c r="B281" s="114"/>
      <c r="C281" s="114"/>
      <c r="D281" s="115"/>
      <c r="E281" s="114"/>
      <c r="F281" s="114"/>
      <c r="G281" s="114"/>
      <c r="H281" s="114"/>
      <c r="I281" s="114"/>
      <c r="J281" s="114"/>
      <c r="K281" s="114"/>
      <c r="L281" s="114"/>
      <c r="M281" s="114"/>
      <c r="N281" s="114"/>
      <c r="O281" s="114"/>
      <c r="P281" s="114"/>
      <c r="Q281" s="114"/>
    </row>
    <row r="282" spans="1:17">
      <c r="A282" s="114"/>
      <c r="B282" s="114"/>
      <c r="C282" s="114"/>
      <c r="D282" s="115"/>
      <c r="E282" s="114"/>
      <c r="F282" s="114"/>
      <c r="G282" s="114"/>
      <c r="H282" s="114"/>
      <c r="I282" s="114"/>
      <c r="J282" s="114"/>
      <c r="K282" s="114"/>
      <c r="L282" s="114"/>
      <c r="M282" s="114"/>
      <c r="N282" s="114"/>
      <c r="O282" s="114"/>
      <c r="P282" s="114"/>
      <c r="Q282" s="114"/>
    </row>
    <row r="283" spans="1:17">
      <c r="A283" s="114"/>
      <c r="B283" s="114"/>
      <c r="C283" s="114"/>
      <c r="D283" s="115"/>
      <c r="E283" s="114"/>
      <c r="F283" s="114"/>
      <c r="G283" s="114"/>
      <c r="H283" s="114"/>
      <c r="I283" s="114"/>
      <c r="J283" s="114"/>
      <c r="K283" s="114"/>
      <c r="L283" s="114"/>
      <c r="M283" s="114"/>
      <c r="N283" s="114"/>
      <c r="O283" s="114"/>
      <c r="P283" s="114"/>
      <c r="Q283" s="114"/>
    </row>
    <row r="284" spans="1:17">
      <c r="A284" s="114"/>
      <c r="B284" s="114"/>
      <c r="C284" s="114"/>
      <c r="D284" s="115"/>
      <c r="E284" s="114"/>
      <c r="F284" s="114"/>
      <c r="G284" s="114"/>
      <c r="H284" s="114"/>
      <c r="I284" s="114"/>
      <c r="J284" s="114"/>
      <c r="K284" s="114"/>
      <c r="L284" s="114"/>
      <c r="M284" s="114"/>
      <c r="N284" s="114"/>
      <c r="O284" s="114"/>
      <c r="P284" s="114"/>
      <c r="Q284" s="114"/>
    </row>
    <row r="285" spans="1:17">
      <c r="A285" s="114"/>
      <c r="B285" s="114"/>
      <c r="C285" s="114"/>
      <c r="D285" s="115"/>
      <c r="E285" s="114"/>
      <c r="F285" s="114"/>
      <c r="G285" s="114"/>
      <c r="H285" s="114"/>
      <c r="I285" s="114"/>
      <c r="J285" s="114"/>
      <c r="K285" s="114"/>
      <c r="L285" s="114"/>
      <c r="M285" s="114"/>
      <c r="N285" s="114"/>
      <c r="O285" s="114"/>
      <c r="P285" s="114"/>
      <c r="Q285" s="114"/>
    </row>
    <row r="286" spans="1:17">
      <c r="A286" s="114"/>
      <c r="B286" s="114"/>
      <c r="C286" s="114"/>
      <c r="D286" s="115"/>
      <c r="E286" s="114"/>
      <c r="F286" s="114"/>
      <c r="G286" s="114"/>
      <c r="H286" s="114"/>
      <c r="I286" s="114"/>
      <c r="J286" s="114"/>
      <c r="K286" s="114"/>
      <c r="L286" s="114"/>
      <c r="M286" s="114"/>
      <c r="N286" s="114"/>
      <c r="O286" s="114"/>
      <c r="P286" s="114"/>
      <c r="Q286" s="114"/>
    </row>
    <row r="287" spans="1:17">
      <c r="A287" s="114"/>
      <c r="B287" s="114"/>
      <c r="C287" s="114"/>
      <c r="D287" s="115"/>
      <c r="E287" s="114"/>
      <c r="F287" s="114"/>
      <c r="G287" s="114"/>
      <c r="H287" s="114"/>
      <c r="I287" s="114"/>
      <c r="J287" s="114"/>
      <c r="K287" s="114"/>
      <c r="L287" s="114"/>
      <c r="M287" s="114"/>
      <c r="N287" s="114"/>
      <c r="O287" s="114"/>
      <c r="P287" s="114"/>
      <c r="Q287" s="114"/>
    </row>
    <row r="288" spans="1:17">
      <c r="A288" s="114"/>
      <c r="B288" s="114"/>
      <c r="C288" s="114"/>
      <c r="D288" s="115"/>
      <c r="E288" s="114"/>
      <c r="F288" s="114"/>
      <c r="G288" s="114"/>
      <c r="H288" s="114"/>
      <c r="I288" s="114"/>
      <c r="J288" s="114"/>
      <c r="K288" s="114"/>
      <c r="L288" s="114"/>
      <c r="M288" s="114"/>
      <c r="N288" s="114"/>
      <c r="O288" s="114"/>
      <c r="P288" s="114"/>
      <c r="Q288" s="114"/>
    </row>
    <row r="289" spans="1:17">
      <c r="A289" s="114"/>
      <c r="B289" s="114"/>
      <c r="C289" s="114"/>
      <c r="D289" s="115"/>
      <c r="E289" s="114"/>
      <c r="F289" s="114"/>
      <c r="G289" s="114"/>
      <c r="H289" s="114"/>
      <c r="I289" s="114"/>
      <c r="J289" s="114"/>
      <c r="K289" s="114"/>
      <c r="L289" s="114"/>
      <c r="M289" s="114"/>
      <c r="N289" s="114"/>
      <c r="O289" s="114"/>
      <c r="P289" s="114"/>
      <c r="Q289" s="114"/>
    </row>
    <row r="290" spans="1:17">
      <c r="A290" s="114"/>
      <c r="B290" s="114"/>
      <c r="C290" s="114"/>
      <c r="D290" s="115"/>
      <c r="E290" s="114"/>
      <c r="F290" s="114"/>
      <c r="G290" s="114"/>
      <c r="H290" s="114"/>
      <c r="I290" s="114"/>
      <c r="J290" s="114"/>
      <c r="K290" s="114"/>
      <c r="L290" s="114"/>
      <c r="M290" s="114"/>
      <c r="N290" s="114"/>
      <c r="O290" s="114"/>
      <c r="P290" s="114"/>
      <c r="Q290" s="114"/>
    </row>
    <row r="291" spans="1:17">
      <c r="A291" s="114"/>
      <c r="B291" s="114"/>
      <c r="C291" s="114"/>
      <c r="D291" s="115"/>
      <c r="E291" s="114"/>
      <c r="F291" s="114"/>
      <c r="G291" s="114"/>
      <c r="H291" s="114"/>
      <c r="I291" s="114"/>
      <c r="J291" s="114"/>
      <c r="K291" s="114"/>
      <c r="L291" s="114"/>
      <c r="M291" s="114"/>
      <c r="N291" s="114"/>
      <c r="O291" s="114"/>
      <c r="P291" s="114"/>
      <c r="Q291" s="114"/>
    </row>
    <row r="292" spans="1:17">
      <c r="A292" s="114"/>
      <c r="B292" s="114"/>
      <c r="C292" s="114"/>
      <c r="D292" s="115"/>
      <c r="E292" s="114"/>
      <c r="F292" s="114"/>
      <c r="G292" s="114"/>
      <c r="H292" s="114"/>
      <c r="I292" s="114"/>
      <c r="J292" s="114"/>
      <c r="K292" s="114"/>
      <c r="L292" s="114"/>
      <c r="M292" s="114"/>
      <c r="N292" s="114"/>
      <c r="O292" s="114"/>
      <c r="P292" s="114"/>
      <c r="Q292" s="114"/>
    </row>
    <row r="293" spans="1:17">
      <c r="A293" s="114"/>
      <c r="B293" s="114"/>
      <c r="C293" s="114"/>
      <c r="D293" s="115"/>
      <c r="E293" s="114"/>
      <c r="F293" s="114"/>
      <c r="G293" s="114"/>
      <c r="H293" s="114"/>
      <c r="I293" s="114"/>
      <c r="J293" s="114"/>
      <c r="K293" s="114"/>
      <c r="L293" s="114"/>
      <c r="M293" s="114"/>
      <c r="N293" s="114"/>
      <c r="O293" s="114"/>
      <c r="P293" s="114"/>
      <c r="Q293" s="114"/>
    </row>
    <row r="294" spans="1:17">
      <c r="A294" s="114"/>
      <c r="B294" s="114"/>
      <c r="C294" s="114"/>
      <c r="D294" s="115"/>
      <c r="E294" s="114"/>
      <c r="F294" s="114"/>
      <c r="G294" s="114"/>
      <c r="H294" s="114"/>
      <c r="I294" s="114"/>
      <c r="J294" s="114"/>
      <c r="K294" s="114"/>
      <c r="L294" s="114"/>
      <c r="M294" s="114"/>
      <c r="N294" s="114"/>
      <c r="O294" s="114"/>
      <c r="P294" s="114"/>
      <c r="Q294" s="114"/>
    </row>
    <row r="295" spans="1:17">
      <c r="A295" s="114"/>
      <c r="B295" s="114"/>
      <c r="C295" s="114"/>
      <c r="D295" s="115"/>
      <c r="E295" s="114"/>
      <c r="F295" s="114"/>
      <c r="G295" s="114"/>
      <c r="H295" s="114"/>
      <c r="I295" s="114"/>
      <c r="J295" s="114"/>
      <c r="K295" s="114"/>
      <c r="L295" s="114"/>
      <c r="M295" s="114"/>
      <c r="N295" s="114"/>
      <c r="O295" s="114"/>
      <c r="P295" s="114"/>
      <c r="Q295" s="114"/>
    </row>
    <row r="296" spans="1:17">
      <c r="A296" s="114"/>
      <c r="B296" s="114"/>
      <c r="C296" s="114"/>
      <c r="D296" s="115"/>
      <c r="E296" s="114"/>
      <c r="F296" s="114"/>
      <c r="G296" s="114"/>
      <c r="H296" s="114"/>
      <c r="I296" s="114"/>
      <c r="J296" s="114"/>
      <c r="K296" s="114"/>
      <c r="L296" s="114"/>
      <c r="M296" s="114"/>
      <c r="N296" s="114"/>
      <c r="O296" s="114"/>
      <c r="P296" s="114"/>
      <c r="Q296" s="114"/>
    </row>
    <row r="297" spans="1:17">
      <c r="A297" s="114"/>
      <c r="B297" s="114"/>
      <c r="C297" s="114"/>
      <c r="D297" s="115"/>
      <c r="E297" s="114"/>
      <c r="F297" s="114"/>
      <c r="G297" s="114"/>
      <c r="H297" s="114"/>
      <c r="I297" s="114"/>
      <c r="J297" s="114"/>
      <c r="K297" s="114"/>
      <c r="L297" s="114"/>
      <c r="M297" s="114"/>
      <c r="N297" s="114"/>
      <c r="O297" s="114"/>
      <c r="P297" s="114"/>
      <c r="Q297" s="114"/>
    </row>
    <row r="298" spans="1:17">
      <c r="A298" s="114"/>
      <c r="B298" s="114"/>
      <c r="C298" s="114"/>
      <c r="D298" s="115"/>
      <c r="E298" s="114"/>
      <c r="F298" s="114"/>
      <c r="G298" s="114"/>
      <c r="H298" s="114"/>
      <c r="I298" s="114"/>
      <c r="J298" s="114"/>
      <c r="K298" s="114"/>
      <c r="L298" s="114"/>
      <c r="M298" s="114"/>
      <c r="N298" s="114"/>
      <c r="O298" s="114"/>
      <c r="P298" s="114"/>
      <c r="Q298" s="114"/>
    </row>
    <row r="299" spans="1:17">
      <c r="A299" s="114"/>
      <c r="B299" s="114"/>
      <c r="C299" s="114"/>
      <c r="D299" s="115"/>
      <c r="E299" s="114"/>
      <c r="F299" s="114"/>
      <c r="G299" s="114"/>
      <c r="H299" s="114"/>
      <c r="I299" s="114"/>
      <c r="J299" s="114"/>
      <c r="K299" s="114"/>
      <c r="L299" s="114"/>
      <c r="M299" s="114"/>
      <c r="N299" s="114"/>
      <c r="O299" s="114"/>
      <c r="P299" s="114"/>
      <c r="Q299" s="114"/>
    </row>
    <row r="300" spans="1:17">
      <c r="A300" s="114"/>
      <c r="B300" s="114"/>
      <c r="C300" s="114"/>
      <c r="D300" s="115"/>
      <c r="E300" s="114"/>
      <c r="F300" s="114"/>
      <c r="G300" s="114"/>
      <c r="H300" s="114"/>
      <c r="I300" s="114"/>
      <c r="J300" s="114"/>
      <c r="K300" s="114"/>
      <c r="L300" s="114"/>
      <c r="M300" s="114"/>
      <c r="N300" s="114"/>
      <c r="O300" s="114"/>
      <c r="P300" s="114"/>
      <c r="Q300" s="114"/>
    </row>
    <row r="301" spans="1:17">
      <c r="A301" s="114"/>
      <c r="B301" s="114"/>
      <c r="C301" s="114"/>
      <c r="D301" s="115"/>
      <c r="E301" s="114"/>
      <c r="F301" s="114"/>
      <c r="G301" s="114"/>
      <c r="H301" s="114"/>
      <c r="I301" s="114"/>
      <c r="J301" s="114"/>
      <c r="K301" s="114"/>
      <c r="L301" s="114"/>
      <c r="M301" s="114"/>
      <c r="N301" s="114"/>
      <c r="O301" s="114"/>
      <c r="P301" s="114"/>
      <c r="Q301" s="114"/>
    </row>
    <row r="302" spans="1:17">
      <c r="A302" s="114"/>
      <c r="B302" s="114"/>
      <c r="C302" s="114"/>
      <c r="D302" s="115"/>
      <c r="E302" s="114"/>
      <c r="F302" s="114"/>
      <c r="G302" s="114"/>
      <c r="H302" s="114"/>
      <c r="I302" s="114"/>
      <c r="J302" s="114"/>
      <c r="K302" s="114"/>
      <c r="L302" s="114"/>
      <c r="M302" s="114"/>
      <c r="N302" s="114"/>
      <c r="O302" s="114"/>
      <c r="P302" s="114"/>
      <c r="Q302" s="114"/>
    </row>
    <row r="303" spans="1:17">
      <c r="A303" s="114"/>
      <c r="B303" s="114"/>
      <c r="C303" s="114"/>
      <c r="D303" s="115"/>
      <c r="E303" s="114"/>
      <c r="F303" s="114"/>
      <c r="G303" s="114"/>
      <c r="H303" s="114"/>
      <c r="I303" s="114"/>
      <c r="J303" s="114"/>
      <c r="K303" s="114"/>
      <c r="L303" s="114"/>
      <c r="M303" s="114"/>
      <c r="N303" s="114"/>
      <c r="O303" s="114"/>
      <c r="P303" s="114"/>
      <c r="Q303" s="114"/>
    </row>
    <row r="304" spans="1:17">
      <c r="A304" s="114"/>
      <c r="B304" s="114"/>
      <c r="C304" s="114"/>
      <c r="D304" s="115"/>
      <c r="E304" s="114"/>
      <c r="F304" s="114"/>
      <c r="G304" s="114"/>
      <c r="H304" s="114"/>
      <c r="I304" s="114"/>
      <c r="J304" s="114"/>
      <c r="K304" s="114"/>
      <c r="L304" s="114"/>
      <c r="M304" s="114"/>
      <c r="N304" s="114"/>
      <c r="O304" s="114"/>
      <c r="P304" s="114"/>
      <c r="Q304" s="114"/>
    </row>
    <row r="305" spans="1:17">
      <c r="A305" s="114"/>
      <c r="B305" s="114"/>
      <c r="C305" s="114"/>
      <c r="D305" s="115"/>
      <c r="E305" s="114"/>
      <c r="F305" s="114"/>
      <c r="G305" s="114"/>
      <c r="H305" s="114"/>
      <c r="I305" s="114"/>
      <c r="J305" s="114"/>
      <c r="K305" s="114"/>
      <c r="L305" s="114"/>
      <c r="M305" s="114"/>
      <c r="N305" s="114"/>
      <c r="O305" s="114"/>
      <c r="P305" s="114"/>
      <c r="Q305" s="114"/>
    </row>
    <row r="306" spans="1:17">
      <c r="A306" s="114"/>
      <c r="B306" s="114"/>
      <c r="C306" s="114"/>
      <c r="D306" s="115"/>
      <c r="E306" s="114"/>
      <c r="F306" s="114"/>
      <c r="G306" s="114"/>
      <c r="H306" s="114"/>
      <c r="I306" s="114"/>
      <c r="J306" s="114"/>
      <c r="K306" s="114"/>
      <c r="L306" s="114"/>
      <c r="M306" s="114"/>
      <c r="N306" s="114"/>
      <c r="O306" s="114"/>
      <c r="P306" s="114"/>
      <c r="Q306" s="114"/>
    </row>
    <row r="307" spans="1:17">
      <c r="A307" s="114"/>
      <c r="B307" s="114"/>
      <c r="C307" s="114"/>
      <c r="D307" s="115"/>
      <c r="E307" s="114"/>
      <c r="F307" s="114"/>
      <c r="G307" s="114"/>
      <c r="H307" s="114"/>
      <c r="I307" s="114"/>
      <c r="J307" s="114"/>
      <c r="K307" s="114"/>
      <c r="L307" s="114"/>
      <c r="M307" s="114"/>
      <c r="N307" s="114"/>
      <c r="O307" s="114"/>
      <c r="P307" s="114"/>
      <c r="Q307" s="114"/>
    </row>
    <row r="308" spans="1:17">
      <c r="A308" s="114"/>
      <c r="B308" s="114"/>
      <c r="C308" s="114"/>
      <c r="D308" s="115"/>
      <c r="E308" s="114"/>
      <c r="F308" s="114"/>
      <c r="G308" s="114"/>
      <c r="H308" s="114"/>
      <c r="I308" s="114"/>
      <c r="J308" s="114"/>
      <c r="K308" s="114"/>
      <c r="L308" s="114"/>
      <c r="M308" s="114"/>
      <c r="N308" s="114"/>
      <c r="O308" s="114"/>
      <c r="P308" s="114"/>
      <c r="Q308" s="114"/>
    </row>
    <row r="309" spans="1:17">
      <c r="A309" s="114"/>
      <c r="B309" s="114"/>
      <c r="C309" s="114"/>
      <c r="D309" s="115"/>
      <c r="E309" s="114"/>
      <c r="F309" s="114"/>
      <c r="G309" s="114"/>
      <c r="H309" s="114"/>
      <c r="I309" s="114"/>
      <c r="J309" s="114"/>
      <c r="K309" s="114"/>
      <c r="L309" s="114"/>
      <c r="M309" s="114"/>
      <c r="N309" s="114"/>
      <c r="O309" s="114"/>
      <c r="P309" s="114"/>
      <c r="Q309" s="114"/>
    </row>
    <row r="310" spans="1:17">
      <c r="A310" s="114"/>
      <c r="B310" s="114"/>
      <c r="C310" s="114"/>
      <c r="D310" s="115"/>
      <c r="E310" s="114"/>
      <c r="F310" s="114"/>
      <c r="G310" s="114"/>
      <c r="H310" s="114"/>
      <c r="I310" s="114"/>
      <c r="J310" s="114"/>
      <c r="K310" s="114"/>
      <c r="L310" s="114"/>
      <c r="M310" s="114"/>
      <c r="N310" s="114"/>
      <c r="O310" s="114"/>
      <c r="P310" s="114"/>
      <c r="Q310" s="114"/>
    </row>
    <row r="311" spans="1:17">
      <c r="A311" s="114"/>
      <c r="B311" s="114"/>
      <c r="C311" s="114"/>
      <c r="D311" s="115"/>
      <c r="E311" s="114"/>
      <c r="F311" s="114"/>
      <c r="G311" s="114"/>
      <c r="H311" s="114"/>
      <c r="I311" s="114"/>
      <c r="J311" s="114"/>
      <c r="K311" s="114"/>
      <c r="L311" s="114"/>
      <c r="M311" s="114"/>
      <c r="N311" s="114"/>
      <c r="O311" s="114"/>
      <c r="P311" s="114"/>
      <c r="Q311" s="114"/>
    </row>
    <row r="312" spans="1:17">
      <c r="A312" s="114"/>
      <c r="B312" s="114"/>
      <c r="C312" s="114"/>
      <c r="D312" s="115"/>
      <c r="E312" s="114"/>
      <c r="F312" s="114"/>
      <c r="G312" s="114"/>
      <c r="H312" s="114"/>
      <c r="I312" s="114"/>
      <c r="J312" s="114"/>
      <c r="K312" s="114"/>
      <c r="L312" s="114"/>
      <c r="M312" s="114"/>
      <c r="N312" s="114"/>
      <c r="O312" s="114"/>
      <c r="P312" s="114"/>
      <c r="Q312" s="114"/>
    </row>
    <row r="313" spans="1:17">
      <c r="A313" s="114"/>
      <c r="B313" s="114"/>
      <c r="C313" s="114"/>
      <c r="D313" s="115"/>
      <c r="E313" s="114"/>
      <c r="F313" s="114"/>
      <c r="G313" s="114"/>
      <c r="H313" s="114"/>
      <c r="I313" s="114"/>
      <c r="J313" s="114"/>
      <c r="K313" s="114"/>
      <c r="L313" s="114"/>
      <c r="M313" s="114"/>
      <c r="N313" s="114"/>
      <c r="O313" s="114"/>
      <c r="P313" s="114"/>
      <c r="Q313" s="114"/>
    </row>
    <row r="314" spans="1:17">
      <c r="A314" s="114"/>
      <c r="B314" s="114"/>
      <c r="C314" s="114"/>
      <c r="D314" s="115"/>
      <c r="E314" s="114"/>
      <c r="F314" s="114"/>
      <c r="G314" s="114"/>
      <c r="H314" s="114"/>
      <c r="I314" s="114"/>
      <c r="J314" s="114"/>
      <c r="K314" s="114"/>
      <c r="L314" s="114"/>
      <c r="M314" s="114"/>
      <c r="N314" s="114"/>
      <c r="O314" s="114"/>
      <c r="P314" s="114"/>
      <c r="Q314" s="114"/>
    </row>
    <row r="315" spans="1:17">
      <c r="A315" s="114"/>
      <c r="B315" s="114"/>
      <c r="C315" s="114"/>
      <c r="D315" s="115"/>
      <c r="E315" s="114"/>
      <c r="F315" s="114"/>
      <c r="G315" s="114"/>
      <c r="H315" s="114"/>
      <c r="I315" s="114"/>
      <c r="J315" s="114"/>
      <c r="K315" s="114"/>
      <c r="L315" s="114"/>
      <c r="M315" s="114"/>
      <c r="N315" s="114"/>
      <c r="O315" s="114"/>
      <c r="P315" s="114"/>
      <c r="Q315" s="114"/>
    </row>
    <row r="316" spans="1:17">
      <c r="A316" s="114"/>
      <c r="B316" s="114"/>
      <c r="C316" s="114"/>
      <c r="D316" s="115"/>
      <c r="E316" s="114"/>
      <c r="F316" s="114"/>
      <c r="G316" s="114"/>
      <c r="H316" s="114"/>
      <c r="I316" s="114"/>
      <c r="J316" s="114"/>
      <c r="K316" s="114"/>
      <c r="L316" s="114"/>
      <c r="M316" s="114"/>
      <c r="N316" s="114"/>
      <c r="O316" s="114"/>
      <c r="P316" s="114"/>
      <c r="Q316" s="114"/>
    </row>
    <row r="317" spans="1:17">
      <c r="A317" s="114"/>
      <c r="B317" s="114"/>
      <c r="C317" s="114"/>
      <c r="D317" s="115"/>
      <c r="E317" s="114"/>
      <c r="F317" s="114"/>
      <c r="G317" s="114"/>
      <c r="H317" s="114"/>
      <c r="I317" s="114"/>
      <c r="J317" s="114"/>
      <c r="K317" s="114"/>
      <c r="L317" s="114"/>
      <c r="M317" s="114"/>
      <c r="N317" s="114"/>
      <c r="O317" s="114"/>
      <c r="P317" s="114"/>
      <c r="Q317" s="114"/>
    </row>
    <row r="318" spans="1:17">
      <c r="A318" s="114"/>
      <c r="B318" s="114"/>
      <c r="C318" s="114"/>
      <c r="D318" s="115"/>
      <c r="E318" s="114"/>
      <c r="F318" s="114"/>
      <c r="G318" s="114"/>
      <c r="H318" s="114"/>
      <c r="I318" s="114"/>
      <c r="J318" s="114"/>
      <c r="K318" s="114"/>
      <c r="L318" s="114"/>
      <c r="M318" s="114"/>
      <c r="N318" s="114"/>
      <c r="O318" s="114"/>
      <c r="P318" s="114"/>
      <c r="Q318" s="114"/>
    </row>
    <row r="319" spans="1:17">
      <c r="A319" s="114"/>
      <c r="B319" s="114"/>
      <c r="C319" s="114"/>
      <c r="D319" s="115"/>
      <c r="E319" s="114"/>
      <c r="F319" s="114"/>
      <c r="G319" s="114"/>
      <c r="H319" s="114"/>
      <c r="I319" s="114"/>
      <c r="J319" s="114"/>
      <c r="K319" s="114"/>
      <c r="L319" s="114"/>
      <c r="M319" s="114"/>
      <c r="N319" s="114"/>
      <c r="O319" s="114"/>
      <c r="P319" s="114"/>
      <c r="Q319" s="114"/>
    </row>
    <row r="320" spans="1:17">
      <c r="A320" s="114"/>
      <c r="B320" s="114"/>
      <c r="C320" s="114"/>
      <c r="D320" s="115"/>
      <c r="E320" s="114"/>
      <c r="F320" s="114"/>
      <c r="G320" s="114"/>
      <c r="H320" s="114"/>
      <c r="I320" s="114"/>
      <c r="J320" s="114"/>
      <c r="K320" s="114"/>
      <c r="L320" s="114"/>
      <c r="M320" s="114"/>
      <c r="N320" s="114"/>
      <c r="O320" s="114"/>
      <c r="P320" s="114"/>
      <c r="Q320" s="114"/>
    </row>
    <row r="321" spans="1:17">
      <c r="A321" s="114"/>
      <c r="B321" s="114"/>
      <c r="C321" s="114"/>
      <c r="D321" s="115"/>
      <c r="E321" s="114"/>
      <c r="F321" s="114"/>
      <c r="G321" s="114"/>
      <c r="H321" s="114"/>
      <c r="I321" s="114"/>
      <c r="J321" s="114"/>
      <c r="K321" s="114"/>
      <c r="L321" s="114"/>
      <c r="M321" s="114"/>
      <c r="N321" s="114"/>
      <c r="O321" s="114"/>
      <c r="P321" s="114"/>
      <c r="Q321" s="114"/>
    </row>
    <row r="322" spans="1:17">
      <c r="A322" s="114"/>
      <c r="B322" s="114"/>
      <c r="C322" s="114"/>
      <c r="D322" s="115"/>
      <c r="E322" s="114"/>
      <c r="F322" s="114"/>
      <c r="G322" s="114"/>
      <c r="H322" s="114"/>
      <c r="I322" s="114"/>
      <c r="J322" s="114"/>
      <c r="K322" s="114"/>
      <c r="L322" s="114"/>
      <c r="M322" s="114"/>
      <c r="N322" s="114"/>
      <c r="O322" s="114"/>
      <c r="P322" s="114"/>
      <c r="Q322" s="114"/>
    </row>
    <row r="323" spans="1:17">
      <c r="A323" s="114"/>
      <c r="B323" s="114"/>
      <c r="C323" s="114"/>
      <c r="D323" s="115"/>
      <c r="E323" s="114"/>
      <c r="F323" s="114"/>
      <c r="G323" s="114"/>
      <c r="H323" s="114"/>
      <c r="I323" s="114"/>
      <c r="J323" s="114"/>
      <c r="K323" s="114"/>
      <c r="L323" s="114"/>
      <c r="M323" s="114"/>
      <c r="N323" s="114"/>
      <c r="O323" s="114"/>
      <c r="P323" s="114"/>
      <c r="Q323" s="114"/>
    </row>
    <row r="324" spans="1:17">
      <c r="A324" s="114"/>
      <c r="B324" s="114"/>
      <c r="C324" s="114"/>
      <c r="D324" s="115"/>
      <c r="E324" s="114"/>
      <c r="F324" s="114"/>
      <c r="G324" s="114"/>
      <c r="H324" s="114"/>
      <c r="I324" s="114"/>
      <c r="J324" s="114"/>
      <c r="K324" s="114"/>
      <c r="L324" s="114"/>
      <c r="M324" s="114"/>
      <c r="N324" s="114"/>
      <c r="O324" s="114"/>
      <c r="P324" s="114"/>
      <c r="Q324" s="114"/>
    </row>
    <row r="325" spans="1:17">
      <c r="A325" s="114"/>
      <c r="B325" s="114"/>
      <c r="C325" s="114"/>
      <c r="D325" s="115"/>
      <c r="E325" s="114"/>
      <c r="F325" s="114"/>
      <c r="G325" s="114"/>
      <c r="H325" s="114"/>
      <c r="I325" s="114"/>
      <c r="J325" s="114"/>
      <c r="K325" s="114"/>
      <c r="L325" s="114"/>
      <c r="M325" s="114"/>
      <c r="N325" s="114"/>
      <c r="O325" s="114"/>
      <c r="P325" s="114"/>
      <c r="Q325" s="114"/>
    </row>
    <row r="326" spans="1:17">
      <c r="A326" s="114"/>
      <c r="B326" s="114"/>
      <c r="C326" s="114"/>
      <c r="D326" s="115"/>
      <c r="E326" s="114"/>
      <c r="F326" s="114"/>
      <c r="G326" s="114"/>
      <c r="H326" s="114"/>
      <c r="I326" s="114"/>
      <c r="J326" s="114"/>
      <c r="K326" s="114"/>
      <c r="L326" s="114"/>
      <c r="M326" s="114"/>
      <c r="N326" s="114"/>
      <c r="O326" s="114"/>
      <c r="P326" s="114"/>
      <c r="Q326" s="114"/>
    </row>
    <row r="327" spans="1:17">
      <c r="A327" s="114"/>
      <c r="B327" s="114"/>
      <c r="C327" s="114"/>
      <c r="D327" s="115"/>
      <c r="E327" s="114"/>
      <c r="F327" s="114"/>
      <c r="G327" s="114"/>
      <c r="H327" s="114"/>
      <c r="I327" s="114"/>
      <c r="J327" s="114"/>
      <c r="K327" s="114"/>
      <c r="L327" s="114"/>
      <c r="M327" s="114"/>
      <c r="N327" s="114"/>
      <c r="O327" s="114"/>
      <c r="P327" s="114"/>
      <c r="Q327" s="114"/>
    </row>
    <row r="328" spans="1:17">
      <c r="A328" s="114"/>
      <c r="B328" s="114"/>
      <c r="C328" s="114"/>
      <c r="D328" s="115"/>
      <c r="E328" s="114"/>
      <c r="F328" s="114"/>
      <c r="G328" s="114"/>
      <c r="H328" s="114"/>
      <c r="I328" s="114"/>
      <c r="J328" s="114"/>
      <c r="K328" s="114"/>
      <c r="L328" s="114"/>
      <c r="M328" s="114"/>
      <c r="N328" s="114"/>
      <c r="O328" s="114"/>
      <c r="P328" s="114"/>
      <c r="Q328" s="114"/>
    </row>
    <row r="329" spans="1:17">
      <c r="A329" s="114"/>
      <c r="B329" s="114"/>
      <c r="C329" s="114"/>
      <c r="D329" s="115"/>
      <c r="E329" s="114"/>
      <c r="F329" s="114"/>
      <c r="G329" s="114"/>
      <c r="H329" s="114"/>
      <c r="I329" s="114"/>
      <c r="J329" s="114"/>
      <c r="K329" s="114"/>
      <c r="L329" s="114"/>
      <c r="M329" s="114"/>
      <c r="N329" s="114"/>
      <c r="O329" s="114"/>
      <c r="P329" s="114"/>
      <c r="Q329" s="114"/>
    </row>
    <row r="330" spans="1:17">
      <c r="A330" s="114"/>
      <c r="B330" s="114"/>
      <c r="C330" s="114"/>
      <c r="D330" s="115"/>
      <c r="E330" s="114"/>
      <c r="F330" s="114"/>
      <c r="G330" s="114"/>
      <c r="H330" s="114"/>
      <c r="I330" s="114"/>
      <c r="J330" s="114"/>
      <c r="K330" s="114"/>
      <c r="L330" s="114"/>
      <c r="M330" s="114"/>
      <c r="N330" s="114"/>
      <c r="O330" s="114"/>
      <c r="P330" s="114"/>
      <c r="Q330" s="114"/>
    </row>
    <row r="331" spans="1:17">
      <c r="A331" s="114"/>
      <c r="B331" s="114"/>
      <c r="C331" s="114"/>
      <c r="D331" s="115"/>
      <c r="E331" s="114"/>
      <c r="F331" s="114"/>
      <c r="G331" s="114"/>
      <c r="H331" s="114"/>
      <c r="I331" s="114"/>
      <c r="J331" s="114"/>
      <c r="K331" s="114"/>
      <c r="L331" s="114"/>
      <c r="M331" s="114"/>
      <c r="N331" s="114"/>
      <c r="O331" s="114"/>
      <c r="P331" s="114"/>
      <c r="Q331" s="114"/>
    </row>
    <row r="332" spans="1:17">
      <c r="A332" s="114"/>
      <c r="B332" s="114"/>
      <c r="C332" s="114"/>
      <c r="D332" s="115"/>
      <c r="E332" s="114"/>
      <c r="F332" s="114"/>
      <c r="G332" s="114"/>
      <c r="H332" s="114"/>
      <c r="I332" s="114"/>
      <c r="J332" s="114"/>
      <c r="K332" s="114"/>
      <c r="L332" s="114"/>
      <c r="M332" s="114"/>
      <c r="N332" s="114"/>
      <c r="O332" s="114"/>
      <c r="P332" s="114"/>
      <c r="Q332" s="114"/>
    </row>
    <row r="333" spans="1:17">
      <c r="A333" s="114"/>
      <c r="B333" s="114"/>
      <c r="C333" s="114"/>
      <c r="D333" s="115"/>
      <c r="E333" s="114"/>
      <c r="F333" s="114"/>
      <c r="G333" s="114"/>
      <c r="H333" s="114"/>
      <c r="I333" s="114"/>
      <c r="J333" s="114"/>
      <c r="K333" s="114"/>
      <c r="L333" s="114"/>
      <c r="M333" s="114"/>
      <c r="N333" s="114"/>
      <c r="O333" s="114"/>
      <c r="P333" s="114"/>
      <c r="Q333" s="114"/>
    </row>
    <row r="334" spans="1:17">
      <c r="A334" s="114"/>
      <c r="B334" s="114"/>
      <c r="C334" s="114"/>
      <c r="D334" s="115"/>
      <c r="E334" s="114"/>
      <c r="F334" s="114"/>
      <c r="G334" s="114"/>
      <c r="H334" s="114"/>
      <c r="I334" s="114"/>
      <c r="J334" s="114"/>
      <c r="K334" s="114"/>
      <c r="L334" s="114"/>
      <c r="M334" s="114"/>
      <c r="N334" s="114"/>
      <c r="O334" s="114"/>
      <c r="P334" s="114"/>
      <c r="Q334" s="114"/>
    </row>
    <row r="335" spans="1:17">
      <c r="A335" s="114"/>
      <c r="B335" s="114"/>
      <c r="C335" s="114"/>
      <c r="D335" s="115"/>
      <c r="E335" s="114"/>
      <c r="F335" s="114"/>
      <c r="G335" s="114"/>
      <c r="H335" s="114"/>
      <c r="I335" s="114"/>
      <c r="J335" s="114"/>
      <c r="K335" s="114"/>
      <c r="L335" s="114"/>
      <c r="M335" s="114"/>
      <c r="N335" s="114"/>
      <c r="O335" s="114"/>
      <c r="P335" s="114"/>
      <c r="Q335" s="114"/>
    </row>
    <row r="336" spans="1:17">
      <c r="A336" s="114"/>
      <c r="B336" s="114"/>
      <c r="C336" s="114"/>
      <c r="D336" s="115"/>
      <c r="E336" s="114"/>
      <c r="F336" s="114"/>
      <c r="G336" s="114"/>
      <c r="H336" s="114"/>
      <c r="I336" s="114"/>
      <c r="J336" s="114"/>
      <c r="K336" s="114"/>
      <c r="L336" s="114"/>
      <c r="M336" s="114"/>
      <c r="N336" s="114"/>
      <c r="O336" s="114"/>
      <c r="P336" s="114"/>
      <c r="Q336" s="114"/>
    </row>
    <row r="337" spans="1:17">
      <c r="A337" s="114"/>
      <c r="B337" s="114"/>
      <c r="C337" s="114"/>
      <c r="D337" s="115"/>
      <c r="E337" s="114"/>
      <c r="F337" s="114"/>
      <c r="G337" s="114"/>
      <c r="H337" s="114"/>
      <c r="I337" s="114"/>
      <c r="J337" s="114"/>
      <c r="K337" s="114"/>
      <c r="L337" s="114"/>
      <c r="M337" s="114"/>
      <c r="N337" s="114"/>
      <c r="O337" s="114"/>
      <c r="P337" s="114"/>
      <c r="Q337" s="114"/>
    </row>
    <row r="338" spans="1:17">
      <c r="A338" s="114"/>
      <c r="B338" s="114"/>
      <c r="C338" s="114"/>
      <c r="D338" s="115"/>
      <c r="E338" s="114"/>
      <c r="F338" s="114"/>
      <c r="G338" s="114"/>
      <c r="H338" s="114"/>
      <c r="I338" s="114"/>
      <c r="J338" s="114"/>
      <c r="K338" s="114"/>
      <c r="L338" s="114"/>
      <c r="M338" s="114"/>
      <c r="N338" s="114"/>
      <c r="O338" s="114"/>
      <c r="P338" s="114"/>
      <c r="Q338" s="114"/>
    </row>
    <row r="339" spans="1:17">
      <c r="A339" s="114"/>
      <c r="B339" s="114"/>
      <c r="C339" s="114"/>
      <c r="D339" s="115"/>
      <c r="E339" s="114"/>
      <c r="F339" s="114"/>
      <c r="G339" s="114"/>
      <c r="H339" s="114"/>
      <c r="I339" s="114"/>
      <c r="J339" s="114"/>
      <c r="K339" s="114"/>
      <c r="L339" s="114"/>
      <c r="M339" s="114"/>
      <c r="N339" s="114"/>
      <c r="O339" s="114"/>
      <c r="P339" s="114"/>
      <c r="Q339" s="114"/>
    </row>
    <row r="340" spans="1:17">
      <c r="A340" s="114"/>
      <c r="B340" s="114"/>
      <c r="C340" s="114"/>
      <c r="D340" s="115"/>
      <c r="E340" s="114"/>
      <c r="F340" s="114"/>
      <c r="G340" s="114"/>
      <c r="H340" s="114"/>
      <c r="I340" s="114"/>
      <c r="J340" s="114"/>
      <c r="K340" s="114"/>
      <c r="L340" s="114"/>
      <c r="M340" s="114"/>
      <c r="N340" s="114"/>
      <c r="O340" s="114"/>
      <c r="P340" s="114"/>
      <c r="Q340" s="114"/>
    </row>
    <row r="341" spans="1:17">
      <c r="A341" s="114"/>
      <c r="B341" s="114"/>
      <c r="C341" s="114"/>
      <c r="D341" s="115"/>
      <c r="E341" s="114"/>
      <c r="F341" s="114"/>
      <c r="G341" s="114"/>
      <c r="H341" s="114"/>
      <c r="I341" s="114"/>
      <c r="J341" s="114"/>
      <c r="K341" s="114"/>
      <c r="L341" s="114"/>
      <c r="M341" s="114"/>
      <c r="N341" s="114"/>
      <c r="O341" s="114"/>
      <c r="P341" s="114"/>
      <c r="Q341" s="114"/>
    </row>
    <row r="342" spans="1:17">
      <c r="A342" s="114"/>
      <c r="B342" s="114"/>
      <c r="C342" s="114"/>
      <c r="D342" s="115"/>
      <c r="E342" s="114"/>
      <c r="F342" s="114"/>
      <c r="G342" s="114"/>
      <c r="H342" s="114"/>
      <c r="I342" s="114"/>
      <c r="J342" s="114"/>
      <c r="K342" s="114"/>
      <c r="L342" s="114"/>
      <c r="M342" s="114"/>
      <c r="N342" s="114"/>
      <c r="O342" s="114"/>
      <c r="P342" s="114"/>
      <c r="Q342" s="114"/>
    </row>
    <row r="343" spans="1:17">
      <c r="A343" s="114"/>
      <c r="B343" s="114"/>
      <c r="C343" s="114"/>
      <c r="D343" s="115"/>
      <c r="E343" s="114"/>
      <c r="F343" s="114"/>
      <c r="G343" s="114"/>
      <c r="H343" s="114"/>
      <c r="I343" s="114"/>
      <c r="J343" s="114"/>
      <c r="K343" s="114"/>
      <c r="L343" s="114"/>
      <c r="M343" s="114"/>
      <c r="N343" s="114"/>
      <c r="O343" s="114"/>
      <c r="P343" s="114"/>
      <c r="Q343" s="114"/>
    </row>
    <row r="344" spans="1:17">
      <c r="A344" s="114"/>
      <c r="B344" s="114"/>
      <c r="C344" s="114"/>
      <c r="D344" s="115"/>
      <c r="E344" s="114"/>
      <c r="F344" s="114"/>
      <c r="G344" s="114"/>
      <c r="H344" s="114"/>
      <c r="I344" s="114"/>
      <c r="J344" s="114"/>
      <c r="K344" s="114"/>
      <c r="L344" s="114"/>
      <c r="M344" s="114"/>
      <c r="N344" s="114"/>
      <c r="O344" s="114"/>
      <c r="P344" s="114"/>
      <c r="Q344" s="114"/>
    </row>
  </sheetData>
  <mergeCells count="23">
    <mergeCell ref="A1:Q1"/>
    <mergeCell ref="F2:J2"/>
    <mergeCell ref="K2:O2"/>
    <mergeCell ref="S12:V12"/>
    <mergeCell ref="S14:V14"/>
    <mergeCell ref="D18:E18"/>
    <mergeCell ref="D37:E37"/>
    <mergeCell ref="D54:E54"/>
    <mergeCell ref="D72:E72"/>
    <mergeCell ref="D83:E83"/>
    <mergeCell ref="D99:E99"/>
    <mergeCell ref="D110:E110"/>
    <mergeCell ref="D116:E116"/>
    <mergeCell ref="A120:E120"/>
    <mergeCell ref="A2:A3"/>
    <mergeCell ref="B2:B3"/>
    <mergeCell ref="C2:C3"/>
    <mergeCell ref="D2:D3"/>
    <mergeCell ref="E2:E3"/>
    <mergeCell ref="P2:P3"/>
    <mergeCell ref="Q2:Q3"/>
    <mergeCell ref="Q104:Q106"/>
    <mergeCell ref="Q107:Q109"/>
  </mergeCells>
  <printOptions horizontalCentered="1"/>
  <pageMargins left="0" right="0" top="0" bottom="0.393055555555556" header="0" footer="0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填写表</vt:lpstr>
      <vt:lpstr>计算表</vt:lpstr>
      <vt:lpstr>分学期教学计划表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2015-07-08T00:06:00Z</dcterms:created>
  <cp:lastPrinted>2018-11-06T11:42:00Z</cp:lastPrinted>
  <dcterms:modified xsi:type="dcterms:W3CDTF">2019-06-06T08:26:15Z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